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2" yWindow="-122" windowWidth="19440" windowHeight="14482" activeTab="1"/>
  </bookViews>
  <sheets>
    <sheet name="январь2023" sheetId="11" r:id="rId1"/>
    <sheet name="апрель2023" sheetId="9" r:id="rId2"/>
    <sheet name="Март2020" sheetId="13" r:id="rId3"/>
    <sheet name="апрель 2021" sheetId="8" r:id="rId4"/>
  </sheets>
  <definedNames>
    <definedName name="_xlnm.Print_Area" localSheetId="3">'апрель 2021'!$B$1:$S$23</definedName>
    <definedName name="_xlnm.Print_Area" localSheetId="1">апрель2023!$A$1:$R$25</definedName>
    <definedName name="_xlnm.Print_Area" localSheetId="2">Март2020!$B$1:$V$22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8" i="9" l="1"/>
  <c r="I19" i="9" s="1"/>
  <c r="L18" i="9"/>
  <c r="L19" i="9" s="1"/>
  <c r="Q18" i="9" l="1"/>
  <c r="R10" i="9" l="1"/>
  <c r="R11" i="9"/>
  <c r="R12" i="9"/>
  <c r="R13" i="9"/>
  <c r="R14" i="9"/>
  <c r="R15" i="9"/>
  <c r="R16" i="9"/>
  <c r="R17" i="9"/>
  <c r="R9" i="9"/>
  <c r="Q19" i="9"/>
  <c r="N16" i="9" l="1"/>
  <c r="O16" i="9"/>
  <c r="O10" i="9"/>
  <c r="O11" i="9"/>
  <c r="O12" i="9"/>
  <c r="O13" i="9"/>
  <c r="O14" i="9"/>
  <c r="O15" i="9"/>
  <c r="O17" i="9"/>
  <c r="N10" i="9"/>
  <c r="N11" i="9"/>
  <c r="N12" i="9"/>
  <c r="N13" i="9"/>
  <c r="N14" i="9"/>
  <c r="N15" i="9"/>
  <c r="N17" i="9"/>
  <c r="M10" i="9"/>
  <c r="M11" i="9"/>
  <c r="M12" i="9"/>
  <c r="M13" i="9"/>
  <c r="M14" i="9"/>
  <c r="M15" i="9"/>
  <c r="M16" i="9"/>
  <c r="M17" i="9"/>
  <c r="M9" i="9"/>
  <c r="N9" i="9"/>
  <c r="O9" i="9"/>
  <c r="E18" i="9" l="1"/>
  <c r="E19" i="9" s="1"/>
  <c r="Q15" i="13" l="1"/>
  <c r="Q7" i="13" l="1"/>
  <c r="S7" i="13"/>
  <c r="V7" i="13" l="1"/>
  <c r="Q8" i="13" l="1"/>
  <c r="L16" i="13" l="1"/>
  <c r="Q9" i="13" l="1"/>
  <c r="Q10" i="13"/>
  <c r="Q11" i="13"/>
  <c r="Q12" i="13"/>
  <c r="Q13" i="13"/>
  <c r="Q14" i="13"/>
  <c r="R7" i="13" l="1"/>
  <c r="V8" i="13" l="1"/>
  <c r="V9" i="13"/>
  <c r="V10" i="13"/>
  <c r="V11" i="13"/>
  <c r="V12" i="13"/>
  <c r="V13" i="13"/>
  <c r="V14" i="13"/>
  <c r="V15" i="13"/>
  <c r="V16" i="13" l="1"/>
  <c r="V17" i="13" s="1"/>
  <c r="O7" i="13" l="1"/>
  <c r="C16" i="13" l="1"/>
  <c r="C17" i="13" s="1"/>
  <c r="O8" i="13" l="1"/>
  <c r="O9" i="13"/>
  <c r="O10" i="13"/>
  <c r="O11" i="13"/>
  <c r="O12" i="13"/>
  <c r="O13" i="13"/>
  <c r="O14" i="13"/>
  <c r="O15" i="13"/>
  <c r="P9" i="13" l="1"/>
  <c r="P10" i="13"/>
  <c r="P11" i="13"/>
  <c r="P12" i="13"/>
  <c r="P13" i="13"/>
  <c r="P14" i="13"/>
  <c r="P15" i="13"/>
  <c r="P8" i="13"/>
  <c r="P7" i="13"/>
  <c r="O8" i="8"/>
  <c r="O9" i="8"/>
  <c r="O10" i="8"/>
  <c r="O11" i="8"/>
  <c r="O12" i="8"/>
  <c r="O13" i="8"/>
  <c r="O14" i="8"/>
  <c r="O15" i="8"/>
  <c r="O7" i="8"/>
  <c r="R7" i="8"/>
  <c r="P8" i="8"/>
  <c r="P9" i="8"/>
  <c r="P10" i="8"/>
  <c r="P11" i="8"/>
  <c r="P12" i="8"/>
  <c r="P13" i="8"/>
  <c r="P14" i="8"/>
  <c r="P15" i="8"/>
  <c r="P7" i="8"/>
  <c r="S16" i="8"/>
  <c r="Q7" i="8"/>
  <c r="R10" i="8"/>
  <c r="Q8" i="8"/>
  <c r="Q9" i="8"/>
  <c r="Q10" i="8"/>
  <c r="Q11" i="8"/>
  <c r="Q12" i="8"/>
  <c r="Q13" i="8"/>
  <c r="Q14" i="8"/>
  <c r="Q15" i="8"/>
  <c r="N8" i="8"/>
  <c r="N9" i="8"/>
  <c r="N10" i="8"/>
  <c r="N11" i="8"/>
  <c r="N12" i="8"/>
  <c r="N13" i="8"/>
  <c r="N14" i="8"/>
  <c r="N15" i="8"/>
  <c r="N7" i="8"/>
  <c r="V13" i="8"/>
  <c r="V9" i="8"/>
  <c r="M9" i="8"/>
  <c r="M10" i="8"/>
  <c r="M11" i="8"/>
  <c r="M12" i="8"/>
  <c r="M13" i="8"/>
  <c r="M14" i="8"/>
  <c r="M15" i="8"/>
  <c r="M8" i="8"/>
  <c r="M7" i="8"/>
  <c r="G16" i="8"/>
  <c r="G17" i="8" s="1"/>
  <c r="H16" i="8"/>
  <c r="H17" i="8" s="1"/>
  <c r="I16" i="8"/>
  <c r="I17" i="8" s="1"/>
  <c r="D16" i="8"/>
  <c r="W8" i="8"/>
  <c r="W9" i="8"/>
  <c r="W10" i="8"/>
  <c r="W11" i="8"/>
  <c r="W12" i="8"/>
  <c r="W13" i="8"/>
  <c r="W14" i="8"/>
  <c r="W15" i="8"/>
  <c r="V8" i="8"/>
  <c r="V10" i="8"/>
  <c r="V11" i="8"/>
  <c r="V12" i="8"/>
  <c r="V14" i="8"/>
  <c r="V15" i="8"/>
  <c r="W7" i="8"/>
  <c r="V7" i="8"/>
  <c r="W7" i="13"/>
  <c r="D16" i="13"/>
  <c r="L17" i="13"/>
  <c r="U8" i="13"/>
  <c r="U9" i="13"/>
  <c r="U10" i="13"/>
  <c r="U11" i="13"/>
  <c r="U12" i="13"/>
  <c r="U13" i="13"/>
  <c r="U14" i="13"/>
  <c r="U15" i="13"/>
  <c r="U7" i="13"/>
  <c r="D17" i="13" l="1"/>
  <c r="Q17" i="13" s="1"/>
  <c r="Q16" i="13"/>
  <c r="U16" i="13"/>
  <c r="U17" i="13" s="1"/>
  <c r="M16" i="13"/>
  <c r="T16" i="13"/>
  <c r="M17" i="13" l="1"/>
  <c r="T17" i="13"/>
  <c r="W15" i="13"/>
  <c r="W14" i="13"/>
  <c r="W10" i="13"/>
  <c r="W12" i="13"/>
  <c r="W8" i="13"/>
  <c r="W9" i="13"/>
  <c r="W11" i="13"/>
  <c r="W13" i="13"/>
  <c r="I16" i="13"/>
  <c r="I17" i="13" s="1"/>
  <c r="F16" i="13"/>
  <c r="F17" i="13" s="1"/>
  <c r="G16" i="13"/>
  <c r="G17" i="13" s="1"/>
  <c r="H16" i="13"/>
  <c r="H17" i="13" l="1"/>
  <c r="X8" i="13"/>
  <c r="X9" i="13"/>
  <c r="X10" i="13"/>
  <c r="X11" i="13"/>
  <c r="X12" i="13"/>
  <c r="X13" i="13"/>
  <c r="X14" i="13"/>
  <c r="X15" i="13"/>
  <c r="X7" i="13"/>
  <c r="K16" i="13"/>
  <c r="K17" i="13" s="1"/>
  <c r="J16" i="13"/>
  <c r="E16" i="13"/>
  <c r="O16" i="13" s="1"/>
  <c r="S15" i="13"/>
  <c r="R15" i="13"/>
  <c r="N15" i="13"/>
  <c r="S14" i="13"/>
  <c r="R14" i="13"/>
  <c r="N14" i="13"/>
  <c r="S13" i="13"/>
  <c r="R13" i="13"/>
  <c r="N13" i="13"/>
  <c r="S12" i="13"/>
  <c r="R12" i="13"/>
  <c r="N12" i="13"/>
  <c r="S11" i="13"/>
  <c r="R11" i="13"/>
  <c r="N11" i="13"/>
  <c r="S10" i="13"/>
  <c r="R10" i="13"/>
  <c r="N10" i="13"/>
  <c r="S9" i="13"/>
  <c r="R9" i="13"/>
  <c r="N9" i="13"/>
  <c r="S8" i="13"/>
  <c r="R8" i="13"/>
  <c r="N8" i="13"/>
  <c r="N7" i="13"/>
  <c r="R8" i="8"/>
  <c r="R9" i="8"/>
  <c r="R11" i="8"/>
  <c r="R12" i="8"/>
  <c r="R13" i="8"/>
  <c r="R14" i="8"/>
  <c r="R15" i="8"/>
  <c r="M11" i="11"/>
  <c r="M12" i="11"/>
  <c r="M13" i="11"/>
  <c r="M14" i="11"/>
  <c r="M15" i="11"/>
  <c r="M16" i="11"/>
  <c r="M17" i="11"/>
  <c r="M9" i="11"/>
  <c r="M10" i="11"/>
  <c r="J17" i="13" l="1"/>
  <c r="P17" i="13" s="1"/>
  <c r="P16" i="13"/>
  <c r="E17" i="13"/>
  <c r="O17" i="13" s="1"/>
  <c r="N16" i="13"/>
  <c r="X17" i="13"/>
  <c r="W17" i="13"/>
  <c r="X16" i="13"/>
  <c r="W16" i="13"/>
  <c r="S17" i="13"/>
  <c r="S16" i="13"/>
  <c r="R16" i="13"/>
  <c r="Q18" i="11"/>
  <c r="Q19" i="11" s="1"/>
  <c r="L18" i="11"/>
  <c r="K18" i="11"/>
  <c r="K19" i="11" s="1"/>
  <c r="J18" i="11"/>
  <c r="J19" i="11" s="1"/>
  <c r="I18" i="11"/>
  <c r="H18" i="11"/>
  <c r="H19" i="11" s="1"/>
  <c r="G18" i="11"/>
  <c r="G19" i="11" s="1"/>
  <c r="F18" i="11"/>
  <c r="F19" i="11" s="1"/>
  <c r="E18" i="11"/>
  <c r="E19" i="11" s="1"/>
  <c r="D18" i="11"/>
  <c r="D19" i="11" s="1"/>
  <c r="C18" i="11"/>
  <c r="C19" i="11" s="1"/>
  <c r="P17" i="11"/>
  <c r="O17" i="11"/>
  <c r="N17" i="11"/>
  <c r="P16" i="11"/>
  <c r="O16" i="11"/>
  <c r="N16" i="11"/>
  <c r="P15" i="11"/>
  <c r="O15" i="11"/>
  <c r="N15" i="11"/>
  <c r="P14" i="11"/>
  <c r="O14" i="11"/>
  <c r="N14" i="11"/>
  <c r="P13" i="11"/>
  <c r="O13" i="11"/>
  <c r="N13" i="11"/>
  <c r="P12" i="11"/>
  <c r="O12" i="11"/>
  <c r="N12" i="11"/>
  <c r="P11" i="11"/>
  <c r="O11" i="11"/>
  <c r="N11" i="11"/>
  <c r="P10" i="11"/>
  <c r="O10" i="11"/>
  <c r="N10" i="11"/>
  <c r="P9" i="11"/>
  <c r="O9" i="11"/>
  <c r="N9" i="11"/>
  <c r="L16" i="8"/>
  <c r="K16" i="8"/>
  <c r="J16" i="8"/>
  <c r="F16" i="8"/>
  <c r="E16" i="8"/>
  <c r="E17" i="8" s="1"/>
  <c r="K18" i="9"/>
  <c r="K19" i="9" s="1"/>
  <c r="J18" i="9"/>
  <c r="J19" i="9" s="1"/>
  <c r="H18" i="9"/>
  <c r="N18" i="9" s="1"/>
  <c r="G18" i="9"/>
  <c r="G19" i="9" s="1"/>
  <c r="F18" i="9"/>
  <c r="F19" i="9" s="1"/>
  <c r="D18" i="9"/>
  <c r="R18" i="9" s="1"/>
  <c r="C18" i="9"/>
  <c r="C19" i="9" s="1"/>
  <c r="P17" i="9"/>
  <c r="P16" i="9"/>
  <c r="P15" i="9"/>
  <c r="P14" i="9"/>
  <c r="P13" i="9"/>
  <c r="P12" i="9"/>
  <c r="P11" i="9"/>
  <c r="P10" i="9"/>
  <c r="P9" i="9"/>
  <c r="D19" i="9" l="1"/>
  <c r="M18" i="9"/>
  <c r="P19" i="9"/>
  <c r="O18" i="9"/>
  <c r="H19" i="9"/>
  <c r="N19" i="9" s="1"/>
  <c r="O16" i="8"/>
  <c r="P16" i="8"/>
  <c r="M16" i="8"/>
  <c r="N16" i="8"/>
  <c r="K17" i="8"/>
  <c r="Q16" i="8"/>
  <c r="S17" i="8"/>
  <c r="W16" i="8"/>
  <c r="V16" i="8"/>
  <c r="N17" i="13"/>
  <c r="R17" i="13"/>
  <c r="R16" i="8"/>
  <c r="L17" i="8"/>
  <c r="J17" i="8"/>
  <c r="F17" i="8"/>
  <c r="L19" i="11"/>
  <c r="M19" i="11" s="1"/>
  <c r="M18" i="11"/>
  <c r="P19" i="11"/>
  <c r="P18" i="11"/>
  <c r="I19" i="11"/>
  <c r="O18" i="11"/>
  <c r="N18" i="11"/>
  <c r="P18" i="9"/>
  <c r="M19" i="9" l="1"/>
  <c r="R19" i="9"/>
  <c r="O19" i="9"/>
  <c r="P17" i="8"/>
  <c r="O17" i="8"/>
  <c r="N17" i="8"/>
  <c r="Q17" i="8"/>
  <c r="M17" i="8"/>
  <c r="V17" i="8"/>
  <c r="W17" i="8"/>
  <c r="R17" i="8"/>
  <c r="O19" i="11"/>
  <c r="N19" i="11"/>
</calcChain>
</file>

<file path=xl/sharedStrings.xml><?xml version="1.0" encoding="utf-8"?>
<sst xmlns="http://schemas.openxmlformats.org/spreadsheetml/2006/main" count="136" uniqueCount="86">
  <si>
    <t xml:space="preserve">Наименование  </t>
  </si>
  <si>
    <t>Новомайнское г/п</t>
  </si>
  <si>
    <t>Мулловское г/п</t>
  </si>
  <si>
    <t>Лебяжинское с/п</t>
  </si>
  <si>
    <t>Старосахчинское с/п</t>
  </si>
  <si>
    <t>Тиинское с/п</t>
  </si>
  <si>
    <t>Новоселкинское с/п</t>
  </si>
  <si>
    <t>Рязановское с/п</t>
  </si>
  <si>
    <t>Всего  доходов</t>
  </si>
  <si>
    <t>Итого по поселениям</t>
  </si>
  <si>
    <t>Муниципальный  район</t>
  </si>
  <si>
    <t xml:space="preserve">  о  поступлении налоговых и неналоговых доходов в консолидированный бюджет МО "Мелекесский район"</t>
  </si>
  <si>
    <t>Николочеремш. с/п</t>
  </si>
  <si>
    <t>Ирина Ивановна Евсеева</t>
  </si>
  <si>
    <t xml:space="preserve">             СПРАВКА</t>
  </si>
  <si>
    <t>Уточн  бюджет на 11 мес             2018 г</t>
  </si>
  <si>
    <t>%                      выпол плана за        11 месяцев 2018 года</t>
  </si>
  <si>
    <t xml:space="preserve">Факт поступило за декабрь месяц 2018 года  </t>
  </si>
  <si>
    <t>%                      выпол плана за декабрь месяц          2018 года</t>
  </si>
  <si>
    <t>С.В.Сысуева</t>
  </si>
  <si>
    <t>Уточненный бюджет на 2019 год</t>
  </si>
  <si>
    <t>%                      выпол к               январю-сентября    2019 года</t>
  </si>
  <si>
    <t>Бюджет                   на январь-сентябрь 2019 года</t>
  </si>
  <si>
    <t>Муниципальный район</t>
  </si>
  <si>
    <t>Начальник Финансового управления</t>
  </si>
  <si>
    <t xml:space="preserve">Евсеева Ирина Ивановна </t>
  </si>
  <si>
    <t>Факт. поступило за январь 2020 года</t>
  </si>
  <si>
    <t>Бюджет                   на 1 квартал 2020</t>
  </si>
  <si>
    <t xml:space="preserve">%                      выпол к               1 кварталу       2020 </t>
  </si>
  <si>
    <t>Бюджет на 1 полугодие 2020</t>
  </si>
  <si>
    <t>Бюджет на 9 месяцев 2020</t>
  </si>
  <si>
    <t>тыс.руб.</t>
  </si>
  <si>
    <t xml:space="preserve">отклонение            от плана 2020 </t>
  </si>
  <si>
    <t xml:space="preserve">Уточненный  бюджет на  2021 </t>
  </si>
  <si>
    <t>Первоначальный бюджет на 2021г</t>
  </si>
  <si>
    <t>Бюджет   на 1 полугодие 2021</t>
  </si>
  <si>
    <t>%  выпол к 1 полугодию 2021</t>
  </si>
  <si>
    <t>Бюджет   на 9мес. 2021</t>
  </si>
  <si>
    <t>%  выпол к 9мес. 2021</t>
  </si>
  <si>
    <t>%  выпол к уточн бюджету 2021</t>
  </si>
  <si>
    <t>Бюджет на январь-ноябрь 2021г</t>
  </si>
  <si>
    <t>Бюджет  на декабрь месяц 2021</t>
  </si>
  <si>
    <t>Факт. поступило за январь-декабрь 2021</t>
  </si>
  <si>
    <t>Факт. поступило за декабрь 2021</t>
  </si>
  <si>
    <t>%  выпол к январю-декабрю 2021</t>
  </si>
  <si>
    <t>%   выпол к бюджету декабря месяца  2021</t>
  </si>
  <si>
    <t>Отклонение от уточненного бюджета 2021г (+,-)</t>
  </si>
  <si>
    <r>
      <t xml:space="preserve">                           </t>
    </r>
    <r>
      <rPr>
        <b/>
        <sz val="13"/>
        <color indexed="62"/>
        <rFont val="PT Astra Serif"/>
        <family val="1"/>
        <charset val="204"/>
      </rPr>
      <t xml:space="preserve"> </t>
    </r>
    <r>
      <rPr>
        <b/>
        <u/>
        <sz val="13"/>
        <color indexed="62"/>
        <rFont val="PT Astra Serif"/>
        <family val="1"/>
        <charset val="204"/>
      </rPr>
      <t>на "03" января  2022 года</t>
    </r>
  </si>
  <si>
    <r>
      <t>Факт.поступ. 30 декабря</t>
    </r>
    <r>
      <rPr>
        <b/>
        <u/>
        <sz val="10"/>
        <color theme="3" tint="-0.249977111117893"/>
        <rFont val="PT Astra Serif"/>
        <family val="1"/>
        <charset val="204"/>
      </rPr>
      <t xml:space="preserve">  2021 года</t>
    </r>
  </si>
  <si>
    <t>%  выпол к  бюджету января-февраля  2022</t>
  </si>
  <si>
    <t xml:space="preserve">                    СПРАВКА</t>
  </si>
  <si>
    <t xml:space="preserve">%                      выполнено к  9 мес.      2022 </t>
  </si>
  <si>
    <t>Первоначальный бюджет на 2022</t>
  </si>
  <si>
    <t>Бюджет на  9 месяцев 2022</t>
  </si>
  <si>
    <t>%                      выпол к уточненному бюджету 2022г</t>
  </si>
  <si>
    <t>Бюджет                   на январь-ноябрь месяц 2022</t>
  </si>
  <si>
    <t xml:space="preserve">%                      выпол к   бюджету            января-ноября    2022 </t>
  </si>
  <si>
    <t>Январь-ноябрь отклонение +,-</t>
  </si>
  <si>
    <t xml:space="preserve">Бюджет  на декабрь месяц 2022 </t>
  </si>
  <si>
    <t xml:space="preserve">Факт. поступило за январь-декабрь  2022 </t>
  </si>
  <si>
    <t>Факт. поступило за декабрь 2022</t>
  </si>
  <si>
    <t>% выпол к бюджету декабря месяца  2022</t>
  </si>
  <si>
    <t>Уточненный бюджет на 2022 на 30.12.2022</t>
  </si>
  <si>
    <r>
      <t xml:space="preserve">                           </t>
    </r>
    <r>
      <rPr>
        <b/>
        <sz val="13"/>
        <color indexed="62"/>
        <rFont val="PT Astra Serif"/>
        <family val="1"/>
        <charset val="204"/>
      </rPr>
      <t xml:space="preserve"> </t>
    </r>
    <r>
      <rPr>
        <b/>
        <u/>
        <sz val="13"/>
        <color indexed="62"/>
        <rFont val="PT Astra Serif"/>
        <family val="1"/>
        <charset val="204"/>
      </rPr>
      <t>на  "01" января  2023 года</t>
    </r>
  </si>
  <si>
    <r>
      <t xml:space="preserve">Фактически поступило за            </t>
    </r>
    <r>
      <rPr>
        <u/>
        <sz val="11"/>
        <color theme="3" tint="-0.249977111117893"/>
        <rFont val="PT Astra Serif"/>
        <family val="1"/>
        <charset val="204"/>
      </rPr>
      <t xml:space="preserve">      31 декабря 2022 года</t>
    </r>
  </si>
  <si>
    <t>Утвержденный     бюджет на    2023 год</t>
  </si>
  <si>
    <t>Бюджет  на        1 квартал                  2023 года</t>
  </si>
  <si>
    <t>Бюджет  на  январь  месяц       2023 года</t>
  </si>
  <si>
    <t>Факт. поступило за январь                   2023 года</t>
  </si>
  <si>
    <t>%   выпол к бюджету                     1 квартала               2023 года</t>
  </si>
  <si>
    <t>%   выпол к бюджету января  2023 года</t>
  </si>
  <si>
    <r>
      <t xml:space="preserve">                          </t>
    </r>
    <r>
      <rPr>
        <b/>
        <u/>
        <sz val="12"/>
        <color indexed="62"/>
        <rFont val="Times New Roman"/>
        <family val="1"/>
        <charset val="204"/>
      </rPr>
      <t>на "01" февраля 2023 года</t>
    </r>
  </si>
  <si>
    <r>
      <t>Факт. поступ.        31 января</t>
    </r>
    <r>
      <rPr>
        <u/>
        <sz val="12"/>
        <color theme="3" tint="-0.249977111117893"/>
        <rFont val="Times New Roman"/>
        <family val="1"/>
        <charset val="204"/>
      </rPr>
      <t xml:space="preserve">         2023 года</t>
    </r>
  </si>
  <si>
    <t>Первоначальный      бюджет на       2023 год</t>
  </si>
  <si>
    <t>Бюджет                   на январь-май 2023 года</t>
  </si>
  <si>
    <t>Бюджет на 9 мес. 2023года</t>
  </si>
  <si>
    <t>Бюджет                   на январь-ноябрь 2023 года</t>
  </si>
  <si>
    <t>% выполнения к бюджету января-ноября 2023г</t>
  </si>
  <si>
    <t>Факт. поступило за декабрь 2023 года</t>
  </si>
  <si>
    <t>%                      выпол к бюджету декабря месяца          2023 года</t>
  </si>
  <si>
    <t>Отклонение фактического поступления января-декабря 2023 от плана на 2023г</t>
  </si>
  <si>
    <r>
      <t>Факт.           поступ.           31 декабря</t>
    </r>
    <r>
      <rPr>
        <u/>
        <sz val="12"/>
        <color theme="3" tint="-0.249977111117893"/>
        <rFont val="Times New Roman"/>
        <family val="1"/>
        <charset val="204"/>
      </rPr>
      <t xml:space="preserve"> 2023 года</t>
    </r>
  </si>
  <si>
    <t>январь - март 2024 года</t>
  </si>
  <si>
    <t>Уточненный бюджет на январь -март 2024 год</t>
  </si>
  <si>
    <t>Факт. поступило за январь-март 2024 года</t>
  </si>
  <si>
    <t>% выполнения к бюджету января - марта 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</si>
</sst>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"/>
    <numFmt numFmtId="166" formatCode="0.0%"/>
    <numFmt numFmtId="167" formatCode="#,##0.0"/>
  </numFmts>
  <fonts count="43" x14ac:knownFonts="1"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Calibri"/>
      <family val="2"/>
      <charset val="204"/>
    </font>
    <font>
      <sz val="10"/>
      <name val="Cambria"/>
      <family val="1"/>
      <charset val="204"/>
      <scheme val="major"/>
    </font>
    <font>
      <sz val="10"/>
      <color rgb="FF002060"/>
      <name val="Cambria"/>
      <family val="1"/>
      <charset val="204"/>
      <scheme val="major"/>
    </font>
    <font>
      <sz val="12"/>
      <color indexed="62"/>
      <name val="Times New Roman"/>
      <family val="1"/>
      <charset val="204"/>
    </font>
    <font>
      <b/>
      <sz val="12"/>
      <color indexed="62"/>
      <name val="Times New Roman"/>
      <family val="1"/>
      <charset val="204"/>
    </font>
    <font>
      <b/>
      <u/>
      <sz val="12"/>
      <color indexed="62"/>
      <name val="Times New Roman"/>
      <family val="1"/>
      <charset val="204"/>
    </font>
    <font>
      <sz val="11"/>
      <color theme="3" tint="-0.249977111117893"/>
      <name val="Times New Roman"/>
      <family val="1"/>
      <charset val="204"/>
    </font>
    <font>
      <b/>
      <sz val="11"/>
      <color theme="3" tint="-0.24997711111789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0"/>
      <color theme="4" tint="-0.249977111117893"/>
      <name val="Cambria"/>
      <family val="1"/>
      <charset val="204"/>
      <scheme val="major"/>
    </font>
    <font>
      <b/>
      <sz val="14"/>
      <color indexed="6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4" tint="-0.249977111117893"/>
      <name val="Times New Roman"/>
      <family val="1"/>
      <charset val="204"/>
    </font>
    <font>
      <b/>
      <sz val="11"/>
      <color theme="4" tint="-0.249977111117893"/>
      <name val="Times New Roman"/>
      <family val="1"/>
      <charset val="204"/>
    </font>
    <font>
      <u/>
      <sz val="12"/>
      <color theme="3" tint="-0.249977111117893"/>
      <name val="Times New Roman"/>
      <family val="1"/>
      <charset val="204"/>
    </font>
    <font>
      <sz val="11"/>
      <color theme="3" tint="-0.249977111117893"/>
      <name val="PT Astra Serif"/>
      <family val="1"/>
      <charset val="204"/>
    </font>
    <font>
      <b/>
      <sz val="11"/>
      <color theme="3" tint="-0.249977111117893"/>
      <name val="PT Astra Serif"/>
      <family val="1"/>
      <charset val="204"/>
    </font>
    <font>
      <b/>
      <sz val="11"/>
      <color rgb="FFFF0000"/>
      <name val="PT Astra Serif"/>
      <family val="1"/>
      <charset val="204"/>
    </font>
    <font>
      <sz val="11"/>
      <color rgb="FFFF0000"/>
      <name val="PT Astra Serif"/>
      <family val="1"/>
      <charset val="204"/>
    </font>
    <font>
      <b/>
      <sz val="12"/>
      <name val="PT Astra Serif"/>
      <family val="1"/>
      <charset val="204"/>
    </font>
    <font>
      <sz val="10"/>
      <name val="PT Astra Serif"/>
      <family val="1"/>
      <charset val="204"/>
    </font>
    <font>
      <sz val="10"/>
      <color theme="4" tint="-0.249977111117893"/>
      <name val="PT Astra Serif"/>
      <family val="1"/>
      <charset val="204"/>
    </font>
    <font>
      <sz val="10"/>
      <color rgb="FF002060"/>
      <name val="PT Astra Serif"/>
      <family val="1"/>
      <charset val="204"/>
    </font>
    <font>
      <sz val="13"/>
      <color indexed="62"/>
      <name val="PT Astra Serif"/>
      <family val="1"/>
      <charset val="204"/>
    </font>
    <font>
      <b/>
      <sz val="13"/>
      <color indexed="62"/>
      <name val="PT Astra Serif"/>
      <family val="1"/>
      <charset val="204"/>
    </font>
    <font>
      <b/>
      <u/>
      <sz val="13"/>
      <color indexed="62"/>
      <name val="PT Astra Serif"/>
      <family val="1"/>
      <charset val="204"/>
    </font>
    <font>
      <sz val="13"/>
      <color theme="4" tint="-0.249977111117893"/>
      <name val="PT Astra Serif"/>
      <family val="1"/>
      <charset val="204"/>
    </font>
    <font>
      <b/>
      <sz val="14"/>
      <color indexed="62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0"/>
      <color theme="3" tint="-0.249977111117893"/>
      <name val="Arial Cyr"/>
      <charset val="204"/>
    </font>
    <font>
      <sz val="10"/>
      <color theme="3" tint="-0.249977111117893"/>
      <name val="Arial Cyr"/>
      <charset val="204"/>
    </font>
    <font>
      <sz val="11"/>
      <name val="PT Astra Serif"/>
      <family val="1"/>
      <charset val="204"/>
    </font>
    <font>
      <sz val="10"/>
      <color theme="3" tint="-0.249977111117893"/>
      <name val="PT Astra Serif"/>
      <family val="1"/>
      <charset val="204"/>
    </font>
    <font>
      <b/>
      <u/>
      <sz val="10"/>
      <color theme="3" tint="-0.249977111117893"/>
      <name val="PT Astra Serif"/>
      <family val="1"/>
      <charset val="204"/>
    </font>
    <font>
      <sz val="10"/>
      <name val="Arial Cyr"/>
      <family val="2"/>
      <charset val="204"/>
    </font>
    <font>
      <u/>
      <sz val="11"/>
      <color theme="3" tint="-0.249977111117893"/>
      <name val="PT Astra Serif"/>
      <family val="1"/>
      <charset val="204"/>
    </font>
    <font>
      <b/>
      <sz val="11"/>
      <name val="PT Astra Serif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4" tint="0.59999389629810485"/>
        <bgColor indexed="41"/>
      </patternFill>
    </fill>
    <fill>
      <patternFill patternType="solid">
        <fgColor theme="4" tint="0.59999389629810485"/>
        <bgColor indexed="27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41"/>
      </patternFill>
    </fill>
    <fill>
      <patternFill patternType="solid">
        <fgColor theme="8" tint="0.59999389629810485"/>
        <bgColor indexed="27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41"/>
      </patternFill>
    </fill>
    <fill>
      <patternFill patternType="solid">
        <fgColor theme="4" tint="0.79998168889431442"/>
        <bgColor indexed="27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0" fillId="0" borderId="0" applyFont="0" applyFill="0" applyBorder="0" applyAlignment="0" applyProtection="0"/>
  </cellStyleXfs>
  <cellXfs count="144">
    <xf numFmtId="0" fontId="0" fillId="0" borderId="0" xfId="0"/>
    <xf numFmtId="165" fontId="0" fillId="0" borderId="0" xfId="0" applyNumberFormat="1"/>
    <xf numFmtId="0" fontId="2" fillId="0" borderId="0" xfId="0" applyFont="1"/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9" fillId="4" borderId="1" xfId="0" applyFont="1" applyFill="1" applyBorder="1" applyAlignment="1">
      <alignment wrapText="1"/>
    </xf>
    <xf numFmtId="167" fontId="9" fillId="4" borderId="1" xfId="0" applyNumberFormat="1" applyFont="1" applyFill="1" applyBorder="1" applyAlignment="1">
      <alignment horizontal="center" vertical="center"/>
    </xf>
    <xf numFmtId="167" fontId="9" fillId="5" borderId="1" xfId="0" applyNumberFormat="1" applyFont="1" applyFill="1" applyBorder="1" applyAlignment="1">
      <alignment horizontal="center" vertical="center"/>
    </xf>
    <xf numFmtId="167" fontId="10" fillId="5" borderId="1" xfId="0" applyNumberFormat="1" applyFont="1" applyFill="1" applyBorder="1" applyAlignment="1">
      <alignment horizontal="center" vertical="center"/>
    </xf>
    <xf numFmtId="166" fontId="9" fillId="6" borderId="1" xfId="0" applyNumberFormat="1" applyFont="1" applyFill="1" applyBorder="1" applyAlignment="1">
      <alignment horizontal="center" vertical="center"/>
    </xf>
    <xf numFmtId="167" fontId="8" fillId="2" borderId="1" xfId="0" applyNumberFormat="1" applyFont="1" applyFill="1" applyBorder="1" applyAlignment="1">
      <alignment horizontal="center" vertical="center"/>
    </xf>
    <xf numFmtId="167" fontId="8" fillId="3" borderId="1" xfId="0" applyNumberFormat="1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165" fontId="10" fillId="5" borderId="1" xfId="0" applyNumberFormat="1" applyFont="1" applyFill="1" applyBorder="1" applyAlignment="1">
      <alignment horizontal="center" vertical="center"/>
    </xf>
    <xf numFmtId="165" fontId="10" fillId="4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top"/>
    </xf>
    <xf numFmtId="0" fontId="5" fillId="0" borderId="0" xfId="0" applyFont="1" applyAlignment="1"/>
    <xf numFmtId="0" fontId="14" fillId="0" borderId="0" xfId="0" applyFont="1" applyAlignment="1">
      <alignment horizontal="left"/>
    </xf>
    <xf numFmtId="166" fontId="17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167" fontId="10" fillId="6" borderId="1" xfId="0" applyNumberFormat="1" applyFont="1" applyFill="1" applyBorder="1" applyAlignment="1">
      <alignment horizontal="center" vertical="center"/>
    </xf>
    <xf numFmtId="167" fontId="11" fillId="2" borderId="1" xfId="0" applyNumberFormat="1" applyFont="1" applyFill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/>
    </xf>
    <xf numFmtId="166" fontId="11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167" fontId="18" fillId="6" borderId="1" xfId="0" applyNumberFormat="1" applyFont="1" applyFill="1" applyBorder="1" applyAlignment="1">
      <alignment horizontal="center" vertical="center"/>
    </xf>
    <xf numFmtId="167" fontId="17" fillId="2" borderId="1" xfId="0" applyNumberFormat="1" applyFont="1" applyFill="1" applyBorder="1" applyAlignment="1">
      <alignment horizontal="center" vertical="center"/>
    </xf>
    <xf numFmtId="166" fontId="8" fillId="6" borderId="1" xfId="0" applyNumberFormat="1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wrapText="1"/>
    </xf>
    <xf numFmtId="167" fontId="21" fillId="4" borderId="1" xfId="0" applyNumberFormat="1" applyFont="1" applyFill="1" applyBorder="1" applyAlignment="1">
      <alignment horizontal="center" vertical="center"/>
    </xf>
    <xf numFmtId="167" fontId="21" fillId="5" borderId="1" xfId="0" applyNumberFormat="1" applyFont="1" applyFill="1" applyBorder="1" applyAlignment="1">
      <alignment horizontal="center" vertical="center"/>
    </xf>
    <xf numFmtId="167" fontId="22" fillId="6" borderId="1" xfId="0" applyNumberFormat="1" applyFont="1" applyFill="1" applyBorder="1" applyAlignment="1">
      <alignment horizontal="center" vertical="center"/>
    </xf>
    <xf numFmtId="165" fontId="22" fillId="6" borderId="1" xfId="0" applyNumberFormat="1" applyFont="1" applyFill="1" applyBorder="1" applyAlignment="1">
      <alignment horizontal="center" vertical="center"/>
    </xf>
    <xf numFmtId="166" fontId="21" fillId="6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wrapText="1"/>
    </xf>
    <xf numFmtId="167" fontId="20" fillId="2" borderId="1" xfId="0" applyNumberFormat="1" applyFont="1" applyFill="1" applyBorder="1" applyAlignment="1">
      <alignment horizontal="center" vertical="center"/>
    </xf>
    <xf numFmtId="167" fontId="20" fillId="3" borderId="1" xfId="0" applyNumberFormat="1" applyFont="1" applyFill="1" applyBorder="1" applyAlignment="1">
      <alignment horizontal="center" vertical="center"/>
    </xf>
    <xf numFmtId="167" fontId="23" fillId="2" borderId="1" xfId="0" applyNumberFormat="1" applyFont="1" applyFill="1" applyBorder="1" applyAlignment="1">
      <alignment horizontal="center" vertical="center"/>
    </xf>
    <xf numFmtId="165" fontId="23" fillId="2" borderId="1" xfId="0" applyNumberFormat="1" applyFont="1" applyFill="1" applyBorder="1" applyAlignment="1">
      <alignment horizontal="center" vertical="center"/>
    </xf>
    <xf numFmtId="166" fontId="20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vertical="center" wrapText="1"/>
    </xf>
    <xf numFmtId="167" fontId="22" fillId="5" borderId="1" xfId="0" applyNumberFormat="1" applyFont="1" applyFill="1" applyBorder="1" applyAlignment="1">
      <alignment horizontal="center" vertical="center"/>
    </xf>
    <xf numFmtId="165" fontId="22" fillId="5" borderId="1" xfId="0" applyNumberFormat="1" applyFont="1" applyFill="1" applyBorder="1" applyAlignment="1">
      <alignment horizontal="center" vertical="center"/>
    </xf>
    <xf numFmtId="165" fontId="22" fillId="4" borderId="1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5" fillId="0" borderId="0" xfId="0" applyFont="1"/>
    <xf numFmtId="167" fontId="21" fillId="4" borderId="1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vertical="top"/>
    </xf>
    <xf numFmtId="0" fontId="28" fillId="0" borderId="0" xfId="0" applyFont="1" applyAlignment="1"/>
    <xf numFmtId="4" fontId="21" fillId="4" borderId="1" xfId="0" applyNumberFormat="1" applyFont="1" applyFill="1" applyBorder="1" applyAlignment="1">
      <alignment horizontal="center" vertical="center" wrapText="1"/>
    </xf>
    <xf numFmtId="167" fontId="34" fillId="2" borderId="1" xfId="0" applyNumberFormat="1" applyFont="1" applyFill="1" applyBorder="1" applyAlignment="1">
      <alignment horizontal="center" vertical="center" wrapText="1"/>
    </xf>
    <xf numFmtId="165" fontId="35" fillId="7" borderId="1" xfId="0" applyNumberFormat="1" applyFont="1" applyFill="1" applyBorder="1" applyAlignment="1">
      <alignment horizontal="center" vertical="center"/>
    </xf>
    <xf numFmtId="165" fontId="35" fillId="2" borderId="1" xfId="0" applyNumberFormat="1" applyFont="1" applyFill="1" applyBorder="1" applyAlignment="1">
      <alignment horizontal="center" vertical="center"/>
    </xf>
    <xf numFmtId="165" fontId="36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20" fillId="2" borderId="1" xfId="0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166" fontId="33" fillId="6" borderId="1" xfId="0" applyNumberFormat="1" applyFont="1" applyFill="1" applyBorder="1" applyAlignment="1">
      <alignment horizontal="center" vertical="center"/>
    </xf>
    <xf numFmtId="166" fontId="34" fillId="2" borderId="1" xfId="0" applyNumberFormat="1" applyFont="1" applyFill="1" applyBorder="1" applyAlignment="1">
      <alignment horizontal="center" vertical="center"/>
    </xf>
    <xf numFmtId="2" fontId="21" fillId="6" borderId="1" xfId="0" applyNumberFormat="1" applyFont="1" applyFill="1" applyBorder="1" applyAlignment="1">
      <alignment horizontal="center" vertical="center"/>
    </xf>
    <xf numFmtId="2" fontId="21" fillId="2" borderId="1" xfId="0" applyNumberFormat="1" applyFont="1" applyFill="1" applyBorder="1" applyAlignment="1">
      <alignment horizontal="center" vertical="center"/>
    </xf>
    <xf numFmtId="166" fontId="21" fillId="2" borderId="1" xfId="0" applyNumberFormat="1" applyFont="1" applyFill="1" applyBorder="1" applyAlignment="1">
      <alignment horizontal="center" vertical="center"/>
    </xf>
    <xf numFmtId="164" fontId="20" fillId="2" borderId="1" xfId="1" applyFont="1" applyFill="1" applyBorder="1" applyAlignment="1">
      <alignment horizontal="center" vertical="center" wrapText="1"/>
    </xf>
    <xf numFmtId="167" fontId="20" fillId="2" borderId="1" xfId="0" applyNumberFormat="1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wrapText="1"/>
    </xf>
    <xf numFmtId="164" fontId="21" fillId="8" borderId="1" xfId="1" applyFont="1" applyFill="1" applyBorder="1" applyAlignment="1">
      <alignment horizontal="center" vertical="center" wrapText="1"/>
    </xf>
    <xf numFmtId="167" fontId="21" fillId="8" borderId="1" xfId="0" applyNumberFormat="1" applyFont="1" applyFill="1" applyBorder="1" applyAlignment="1">
      <alignment horizontal="center" vertical="center" wrapText="1"/>
    </xf>
    <xf numFmtId="167" fontId="33" fillId="8" borderId="1" xfId="0" applyNumberFormat="1" applyFont="1" applyFill="1" applyBorder="1" applyAlignment="1">
      <alignment horizontal="center" vertical="center" wrapText="1"/>
    </xf>
    <xf numFmtId="167" fontId="21" fillId="8" borderId="1" xfId="0" applyNumberFormat="1" applyFont="1" applyFill="1" applyBorder="1" applyAlignment="1">
      <alignment horizontal="center" vertical="center"/>
    </xf>
    <xf numFmtId="167" fontId="21" fillId="9" borderId="1" xfId="0" applyNumberFormat="1" applyFont="1" applyFill="1" applyBorder="1" applyAlignment="1">
      <alignment horizontal="center" vertical="center"/>
    </xf>
    <xf numFmtId="167" fontId="22" fillId="10" borderId="1" xfId="0" applyNumberFormat="1" applyFont="1" applyFill="1" applyBorder="1" applyAlignment="1">
      <alignment horizontal="center" vertical="center"/>
    </xf>
    <xf numFmtId="165" fontId="22" fillId="10" borderId="1" xfId="0" applyNumberFormat="1" applyFont="1" applyFill="1" applyBorder="1" applyAlignment="1">
      <alignment horizontal="center" vertical="center"/>
    </xf>
    <xf numFmtId="166" fontId="21" fillId="10" borderId="1" xfId="0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 wrapText="1"/>
    </xf>
    <xf numFmtId="167" fontId="33" fillId="9" borderId="1" xfId="0" applyNumberFormat="1" applyFont="1" applyFill="1" applyBorder="1" applyAlignment="1">
      <alignment horizontal="center" vertical="center"/>
    </xf>
    <xf numFmtId="165" fontId="22" fillId="9" borderId="1" xfId="0" applyNumberFormat="1" applyFont="1" applyFill="1" applyBorder="1" applyAlignment="1">
      <alignment horizontal="center" vertical="center"/>
    </xf>
    <xf numFmtId="165" fontId="22" fillId="8" borderId="1" xfId="0" applyNumberFormat="1" applyFont="1" applyFill="1" applyBorder="1" applyAlignment="1">
      <alignment horizontal="center" vertical="center"/>
    </xf>
    <xf numFmtId="165" fontId="37" fillId="0" borderId="1" xfId="0" applyNumberFormat="1" applyFont="1" applyFill="1" applyBorder="1" applyAlignment="1">
      <alignment horizontal="center" vertical="center"/>
    </xf>
    <xf numFmtId="165" fontId="42" fillId="10" borderId="1" xfId="0" applyNumberFormat="1" applyFont="1" applyFill="1" applyBorder="1" applyAlignment="1">
      <alignment horizontal="center" vertical="center"/>
    </xf>
    <xf numFmtId="165" fontId="21" fillId="9" borderId="1" xfId="0" applyNumberFormat="1" applyFont="1" applyFill="1" applyBorder="1" applyAlignment="1">
      <alignment horizontal="center" vertical="center"/>
    </xf>
    <xf numFmtId="165" fontId="21" fillId="8" borderId="1" xfId="0" applyNumberFormat="1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wrapText="1"/>
    </xf>
    <xf numFmtId="4" fontId="9" fillId="11" borderId="1" xfId="0" applyNumberFormat="1" applyFont="1" applyFill="1" applyBorder="1" applyAlignment="1">
      <alignment horizontal="center" vertical="center" wrapText="1"/>
    </xf>
    <xf numFmtId="167" fontId="9" fillId="11" borderId="1" xfId="0" applyNumberFormat="1" applyFont="1" applyFill="1" applyBorder="1" applyAlignment="1">
      <alignment horizontal="center" vertical="center"/>
    </xf>
    <xf numFmtId="167" fontId="9" fillId="12" borderId="1" xfId="0" applyNumberFormat="1" applyFont="1" applyFill="1" applyBorder="1" applyAlignment="1">
      <alignment horizontal="center" vertical="center"/>
    </xf>
    <xf numFmtId="167" fontId="10" fillId="13" borderId="1" xfId="0" applyNumberFormat="1" applyFont="1" applyFill="1" applyBorder="1" applyAlignment="1">
      <alignment horizontal="center" vertical="center"/>
    </xf>
    <xf numFmtId="167" fontId="18" fillId="13" borderId="1" xfId="0" applyNumberFormat="1" applyFont="1" applyFill="1" applyBorder="1" applyAlignment="1">
      <alignment horizontal="center" vertical="center"/>
    </xf>
    <xf numFmtId="166" fontId="9" fillId="13" borderId="1" xfId="0" applyNumberFormat="1" applyFont="1" applyFill="1" applyBorder="1" applyAlignment="1">
      <alignment horizontal="center" vertical="center"/>
    </xf>
    <xf numFmtId="165" fontId="10" fillId="13" borderId="1" xfId="0" applyNumberFormat="1" applyFont="1" applyFill="1" applyBorder="1" applyAlignment="1">
      <alignment horizontal="center" vertical="center"/>
    </xf>
    <xf numFmtId="167" fontId="10" fillId="12" borderId="1" xfId="0" applyNumberFormat="1" applyFont="1" applyFill="1" applyBorder="1" applyAlignment="1">
      <alignment horizontal="center" vertical="center"/>
    </xf>
    <xf numFmtId="165" fontId="10" fillId="12" borderId="1" xfId="0" applyNumberFormat="1" applyFont="1" applyFill="1" applyBorder="1" applyAlignment="1">
      <alignment horizontal="center" vertical="center"/>
    </xf>
    <xf numFmtId="165" fontId="10" fillId="11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165" fontId="10" fillId="14" borderId="1" xfId="0" applyNumberFormat="1" applyFont="1" applyFill="1" applyBorder="1" applyAlignment="1">
      <alignment horizontal="center" vertical="center"/>
    </xf>
    <xf numFmtId="166" fontId="9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right" vertical="top"/>
    </xf>
    <xf numFmtId="49" fontId="8" fillId="0" borderId="1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2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31" fillId="0" borderId="0" xfId="0" applyFont="1" applyAlignment="1">
      <alignment horizontal="right" vertical="top"/>
    </xf>
    <xf numFmtId="49" fontId="20" fillId="0" borderId="1" xfId="0" applyNumberFormat="1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2" fillId="0" borderId="0" xfId="0" applyFont="1" applyAlignment="1">
      <alignment horizontal="center"/>
    </xf>
    <xf numFmtId="0" fontId="25" fillId="0" borderId="0" xfId="0" applyFont="1" applyAlignment="1">
      <alignment horizontal="left" wrapText="1"/>
    </xf>
    <xf numFmtId="0" fontId="24" fillId="0" borderId="0" xfId="0" applyFont="1" applyAlignment="1">
      <alignment horizontal="left" wrapText="1"/>
    </xf>
    <xf numFmtId="49" fontId="20" fillId="0" borderId="2" xfId="0" applyNumberFormat="1" applyFont="1" applyBorder="1" applyAlignment="1">
      <alignment horizontal="center" vertical="top" wrapText="1"/>
    </xf>
    <xf numFmtId="49" fontId="20" fillId="0" borderId="4" xfId="0" applyNumberFormat="1" applyFont="1" applyBorder="1" applyAlignment="1">
      <alignment horizontal="center" vertical="top" wrapText="1"/>
    </xf>
    <xf numFmtId="49" fontId="20" fillId="0" borderId="3" xfId="0" applyNumberFormat="1" applyFont="1" applyBorder="1" applyAlignment="1">
      <alignment horizontal="center" vertical="top" wrapText="1"/>
    </xf>
    <xf numFmtId="0" fontId="28" fillId="0" borderId="0" xfId="0" applyFont="1" applyAlignment="1">
      <alignment horizontal="center"/>
    </xf>
    <xf numFmtId="0" fontId="28" fillId="0" borderId="5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top"/>
    </xf>
    <xf numFmtId="0" fontId="31" fillId="0" borderId="0" xfId="0" applyFont="1" applyAlignment="1">
      <alignment horizontal="center" vertical="top"/>
    </xf>
    <xf numFmtId="49" fontId="20" fillId="0" borderId="2" xfId="0" applyNumberFormat="1" applyFont="1" applyFill="1" applyBorder="1" applyAlignment="1">
      <alignment horizontal="center" vertical="top" wrapText="1"/>
    </xf>
    <xf numFmtId="49" fontId="20" fillId="0" borderId="4" xfId="0" applyNumberFormat="1" applyFont="1" applyFill="1" applyBorder="1" applyAlignment="1">
      <alignment horizontal="center" vertical="top" wrapText="1"/>
    </xf>
    <xf numFmtId="49" fontId="20" fillId="0" borderId="3" xfId="0" applyNumberFormat="1" applyFont="1" applyFill="1" applyBorder="1" applyAlignment="1">
      <alignment horizontal="center" vertical="top" wrapText="1"/>
    </xf>
    <xf numFmtId="49" fontId="38" fillId="0" borderId="2" xfId="0" applyNumberFormat="1" applyFont="1" applyBorder="1" applyAlignment="1">
      <alignment horizontal="center" vertical="top" wrapText="1"/>
    </xf>
    <xf numFmtId="49" fontId="38" fillId="0" borderId="4" xfId="0" applyNumberFormat="1" applyFont="1" applyBorder="1" applyAlignment="1">
      <alignment horizontal="center" vertical="top" wrapText="1"/>
    </xf>
    <xf numFmtId="49" fontId="38" fillId="0" borderId="3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1"/>
  <sheetViews>
    <sheetView workbookViewId="0">
      <selection activeCell="C4" sqref="C4:O4"/>
    </sheetView>
  </sheetViews>
  <sheetFormatPr defaultColWidth="9.125" defaultRowHeight="12.9" x14ac:dyDescent="0.2"/>
  <cols>
    <col min="1" max="1" width="4.125" style="3" customWidth="1"/>
    <col min="2" max="2" width="22.25" style="3" customWidth="1"/>
    <col min="3" max="3" width="15.125" style="3" customWidth="1"/>
    <col min="4" max="4" width="0.25" style="3" hidden="1" customWidth="1"/>
    <col min="5" max="5" width="14.75" style="3" customWidth="1"/>
    <col min="6" max="6" width="0" style="3" hidden="1" customWidth="1"/>
    <col min="7" max="7" width="11.125" style="3" hidden="1" customWidth="1"/>
    <col min="8" max="8" width="16.625" style="3" customWidth="1"/>
    <col min="9" max="9" width="13.625" style="3" hidden="1" customWidth="1"/>
    <col min="10" max="11" width="0" style="3" hidden="1" customWidth="1"/>
    <col min="12" max="12" width="15.75" style="3" customWidth="1"/>
    <col min="13" max="13" width="15.625" style="3" customWidth="1"/>
    <col min="14" max="14" width="10.75" style="3" hidden="1" customWidth="1"/>
    <col min="15" max="15" width="17.75" style="3" customWidth="1"/>
    <col min="16" max="16" width="15.375" style="3" hidden="1" customWidth="1"/>
    <col min="17" max="17" width="15.375" style="3" customWidth="1"/>
    <col min="18" max="16384" width="9.125" style="3"/>
  </cols>
  <sheetData>
    <row r="2" spans="2:17" ht="18.350000000000001" x14ac:dyDescent="0.3">
      <c r="B2" s="31"/>
      <c r="C2" s="111" t="s">
        <v>14</v>
      </c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6"/>
      <c r="Q2" s="31"/>
    </row>
    <row r="3" spans="2:17" ht="15.65" x14ac:dyDescent="0.25">
      <c r="B3" s="112" t="s">
        <v>11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</row>
    <row r="4" spans="2:17" ht="21.6" customHeight="1" x14ac:dyDescent="0.25">
      <c r="B4" s="31"/>
      <c r="C4" s="112" t="s">
        <v>71</v>
      </c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31"/>
      <c r="Q4" s="31"/>
    </row>
    <row r="5" spans="2:17" ht="23.45" customHeight="1" x14ac:dyDescent="0.2"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</row>
    <row r="6" spans="2:17" ht="14.95" customHeight="1" x14ac:dyDescent="0.2">
      <c r="B6" s="114"/>
      <c r="C6" s="115" t="s">
        <v>65</v>
      </c>
      <c r="D6" s="115" t="s">
        <v>20</v>
      </c>
      <c r="E6" s="115" t="s">
        <v>66</v>
      </c>
      <c r="F6" s="115" t="s">
        <v>15</v>
      </c>
      <c r="G6" s="115" t="s">
        <v>22</v>
      </c>
      <c r="H6" s="105" t="s">
        <v>67</v>
      </c>
      <c r="I6" s="105" t="s">
        <v>26</v>
      </c>
      <c r="J6" s="105" t="s">
        <v>17</v>
      </c>
      <c r="K6" s="105" t="s">
        <v>16</v>
      </c>
      <c r="L6" s="105" t="s">
        <v>68</v>
      </c>
      <c r="M6" s="105" t="s">
        <v>69</v>
      </c>
      <c r="N6" s="105" t="s">
        <v>21</v>
      </c>
      <c r="O6" s="105" t="s">
        <v>70</v>
      </c>
      <c r="P6" s="105" t="s">
        <v>18</v>
      </c>
      <c r="Q6" s="106" t="s">
        <v>72</v>
      </c>
    </row>
    <row r="7" spans="2:17" ht="14.95" customHeight="1" x14ac:dyDescent="0.2">
      <c r="B7" s="114"/>
      <c r="C7" s="115"/>
      <c r="D7" s="115"/>
      <c r="E7" s="115"/>
      <c r="F7" s="115"/>
      <c r="G7" s="115"/>
      <c r="H7" s="105"/>
      <c r="I7" s="105"/>
      <c r="J7" s="105"/>
      <c r="K7" s="105"/>
      <c r="L7" s="105"/>
      <c r="M7" s="105"/>
      <c r="N7" s="105"/>
      <c r="O7" s="105"/>
      <c r="P7" s="105"/>
      <c r="Q7" s="107"/>
    </row>
    <row r="8" spans="2:17" ht="75.25" customHeight="1" x14ac:dyDescent="0.2">
      <c r="B8" s="114"/>
      <c r="C8" s="115"/>
      <c r="D8" s="115"/>
      <c r="E8" s="115"/>
      <c r="F8" s="115"/>
      <c r="G8" s="115"/>
      <c r="H8" s="105"/>
      <c r="I8" s="105"/>
      <c r="J8" s="105"/>
      <c r="K8" s="105"/>
      <c r="L8" s="105"/>
      <c r="M8" s="105"/>
      <c r="N8" s="105"/>
      <c r="O8" s="105"/>
      <c r="P8" s="105"/>
      <c r="Q8" s="108"/>
    </row>
    <row r="9" spans="2:17" ht="28.55" customHeight="1" x14ac:dyDescent="0.25">
      <c r="B9" s="7" t="s">
        <v>23</v>
      </c>
      <c r="C9" s="24">
        <v>106818.4</v>
      </c>
      <c r="D9" s="24"/>
      <c r="E9" s="8">
        <v>16870.400000000001</v>
      </c>
      <c r="F9" s="8"/>
      <c r="G9" s="8">
        <v>55280.2</v>
      </c>
      <c r="H9" s="9">
        <v>4015.4</v>
      </c>
      <c r="I9" s="22"/>
      <c r="J9" s="22"/>
      <c r="K9" s="32"/>
      <c r="L9" s="22">
        <v>6087.4</v>
      </c>
      <c r="M9" s="11">
        <f>L9/E9</f>
        <v>0.36083317526555381</v>
      </c>
      <c r="N9" s="11">
        <f>I9/G9</f>
        <v>0</v>
      </c>
      <c r="O9" s="11">
        <f>L9/H9</f>
        <v>1.5160133486078595</v>
      </c>
      <c r="P9" s="11">
        <f>J9/H9</f>
        <v>0</v>
      </c>
      <c r="Q9" s="22">
        <v>2180.1999999999998</v>
      </c>
    </row>
    <row r="10" spans="2:17" ht="17.149999999999999" customHeight="1" x14ac:dyDescent="0.25">
      <c r="B10" s="29" t="s">
        <v>1</v>
      </c>
      <c r="C10" s="25">
        <v>19218.86</v>
      </c>
      <c r="D10" s="25"/>
      <c r="E10" s="12">
        <v>2313.9</v>
      </c>
      <c r="F10" s="12">
        <v>11933.7</v>
      </c>
      <c r="G10" s="12">
        <v>8909.9</v>
      </c>
      <c r="H10" s="13">
        <v>701.9</v>
      </c>
      <c r="I10" s="23"/>
      <c r="J10" s="23"/>
      <c r="K10" s="33"/>
      <c r="L10" s="23">
        <v>1430.8</v>
      </c>
      <c r="M10" s="26">
        <f>L10/E10</f>
        <v>0.6183499719088984</v>
      </c>
      <c r="N10" s="26">
        <f t="shared" ref="N10:N18" si="0">I10/G10</f>
        <v>0</v>
      </c>
      <c r="O10" s="26">
        <f t="shared" ref="O10:O18" si="1">L10/H10</f>
        <v>2.0384670180937454</v>
      </c>
      <c r="P10" s="27">
        <f t="shared" ref="P10:P19" si="2">J10/H10</f>
        <v>0</v>
      </c>
      <c r="Q10" s="23">
        <v>-815.1</v>
      </c>
    </row>
    <row r="11" spans="2:17" ht="17.149999999999999" customHeight="1" x14ac:dyDescent="0.25">
      <c r="B11" s="29" t="s">
        <v>2</v>
      </c>
      <c r="C11" s="25">
        <v>13752.94</v>
      </c>
      <c r="D11" s="25"/>
      <c r="E11" s="12">
        <v>1910.3</v>
      </c>
      <c r="F11" s="12">
        <v>9323.1</v>
      </c>
      <c r="G11" s="12">
        <v>8831.9</v>
      </c>
      <c r="H11" s="13">
        <v>594.29999999999995</v>
      </c>
      <c r="I11" s="23"/>
      <c r="J11" s="23"/>
      <c r="K11" s="33"/>
      <c r="L11" s="23">
        <v>39</v>
      </c>
      <c r="M11" s="26">
        <f t="shared" ref="M11:M19" si="3">L11/E11</f>
        <v>2.041564152227399E-2</v>
      </c>
      <c r="N11" s="26">
        <f t="shared" si="0"/>
        <v>0</v>
      </c>
      <c r="O11" s="26">
        <f t="shared" si="1"/>
        <v>6.5623422513881882E-2</v>
      </c>
      <c r="P11" s="27">
        <f t="shared" si="2"/>
        <v>0</v>
      </c>
      <c r="Q11" s="23">
        <v>224.1</v>
      </c>
    </row>
    <row r="12" spans="2:17" ht="17.149999999999999" customHeight="1" x14ac:dyDescent="0.25">
      <c r="B12" s="29" t="s">
        <v>3</v>
      </c>
      <c r="C12" s="25">
        <v>8901.5</v>
      </c>
      <c r="D12" s="25"/>
      <c r="E12" s="12">
        <v>3713</v>
      </c>
      <c r="F12" s="12">
        <v>4054</v>
      </c>
      <c r="G12" s="12">
        <v>1961.6</v>
      </c>
      <c r="H12" s="13">
        <v>88</v>
      </c>
      <c r="I12" s="23"/>
      <c r="J12" s="23"/>
      <c r="K12" s="33"/>
      <c r="L12" s="23">
        <v>54.6</v>
      </c>
      <c r="M12" s="26">
        <f t="shared" si="3"/>
        <v>1.4705090223538917E-2</v>
      </c>
      <c r="N12" s="26">
        <f t="shared" si="0"/>
        <v>0</v>
      </c>
      <c r="O12" s="26">
        <f t="shared" si="1"/>
        <v>0.62045454545454548</v>
      </c>
      <c r="P12" s="27">
        <f t="shared" si="2"/>
        <v>0</v>
      </c>
      <c r="Q12" s="23">
        <v>41.4</v>
      </c>
    </row>
    <row r="13" spans="2:17" ht="17.149999999999999" customHeight="1" x14ac:dyDescent="0.25">
      <c r="B13" s="29" t="s">
        <v>4</v>
      </c>
      <c r="C13" s="25">
        <v>3546</v>
      </c>
      <c r="D13" s="25"/>
      <c r="E13" s="12">
        <v>324</v>
      </c>
      <c r="F13" s="12">
        <v>2170</v>
      </c>
      <c r="G13" s="12">
        <v>1783.8</v>
      </c>
      <c r="H13" s="13">
        <v>134</v>
      </c>
      <c r="I13" s="23"/>
      <c r="J13" s="23"/>
      <c r="K13" s="33"/>
      <c r="L13" s="23">
        <v>15.6</v>
      </c>
      <c r="M13" s="26">
        <f t="shared" si="3"/>
        <v>4.8148148148148148E-2</v>
      </c>
      <c r="N13" s="26">
        <f t="shared" si="0"/>
        <v>0</v>
      </c>
      <c r="O13" s="26">
        <f t="shared" si="1"/>
        <v>0.11641791044776119</v>
      </c>
      <c r="P13" s="20">
        <f>J13/H13</f>
        <v>0</v>
      </c>
      <c r="Q13" s="23">
        <v>40.200000000000003</v>
      </c>
    </row>
    <row r="14" spans="2:17" ht="17.149999999999999" customHeight="1" x14ac:dyDescent="0.25">
      <c r="B14" s="29" t="s">
        <v>5</v>
      </c>
      <c r="C14" s="25">
        <v>7619</v>
      </c>
      <c r="D14" s="25"/>
      <c r="E14" s="12">
        <v>900</v>
      </c>
      <c r="F14" s="12">
        <v>7379.1</v>
      </c>
      <c r="G14" s="12">
        <v>4894</v>
      </c>
      <c r="H14" s="13">
        <v>249</v>
      </c>
      <c r="I14" s="23"/>
      <c r="J14" s="23"/>
      <c r="K14" s="33"/>
      <c r="L14" s="23">
        <v>170</v>
      </c>
      <c r="M14" s="26">
        <f t="shared" si="3"/>
        <v>0.18888888888888888</v>
      </c>
      <c r="N14" s="26">
        <f t="shared" si="0"/>
        <v>0</v>
      </c>
      <c r="O14" s="26">
        <f t="shared" si="1"/>
        <v>0.68273092369477917</v>
      </c>
      <c r="P14" s="20">
        <f>J14/H14</f>
        <v>0</v>
      </c>
      <c r="Q14" s="23">
        <v>40.299999999999997</v>
      </c>
    </row>
    <row r="15" spans="2:17" ht="17.149999999999999" customHeight="1" x14ac:dyDescent="0.25">
      <c r="B15" s="29" t="s">
        <v>6</v>
      </c>
      <c r="C15" s="25">
        <v>12402.1</v>
      </c>
      <c r="D15" s="25"/>
      <c r="E15" s="12">
        <v>1510</v>
      </c>
      <c r="F15" s="12">
        <v>14730</v>
      </c>
      <c r="G15" s="12">
        <v>5262.3</v>
      </c>
      <c r="H15" s="13">
        <v>535</v>
      </c>
      <c r="I15" s="23"/>
      <c r="J15" s="23"/>
      <c r="K15" s="33"/>
      <c r="L15" s="23">
        <v>614.29999999999995</v>
      </c>
      <c r="M15" s="26">
        <f t="shared" si="3"/>
        <v>0.40682119205298012</v>
      </c>
      <c r="N15" s="26">
        <f t="shared" si="0"/>
        <v>0</v>
      </c>
      <c r="O15" s="26">
        <f t="shared" si="1"/>
        <v>1.1482242990654206</v>
      </c>
      <c r="P15" s="20">
        <f>J15/H15</f>
        <v>0</v>
      </c>
      <c r="Q15" s="23">
        <v>135.6</v>
      </c>
    </row>
    <row r="16" spans="2:17" ht="17.149999999999999" customHeight="1" x14ac:dyDescent="0.2">
      <c r="B16" s="30" t="s">
        <v>12</v>
      </c>
      <c r="C16" s="25">
        <v>3548.9</v>
      </c>
      <c r="D16" s="25"/>
      <c r="E16" s="12">
        <v>368</v>
      </c>
      <c r="F16" s="12">
        <v>1811</v>
      </c>
      <c r="G16" s="12">
        <v>955.3</v>
      </c>
      <c r="H16" s="13">
        <v>56</v>
      </c>
      <c r="I16" s="23"/>
      <c r="J16" s="23"/>
      <c r="K16" s="33"/>
      <c r="L16" s="23">
        <v>50.7</v>
      </c>
      <c r="M16" s="26">
        <f t="shared" si="3"/>
        <v>0.13777173913043478</v>
      </c>
      <c r="N16" s="26">
        <f t="shared" si="0"/>
        <v>0</v>
      </c>
      <c r="O16" s="26">
        <f t="shared" si="1"/>
        <v>0.90535714285714286</v>
      </c>
      <c r="P16" s="20">
        <f>J16/H16</f>
        <v>0</v>
      </c>
      <c r="Q16" s="23">
        <v>29.7</v>
      </c>
    </row>
    <row r="17" spans="2:17" ht="17.149999999999999" customHeight="1" x14ac:dyDescent="0.25">
      <c r="B17" s="29" t="s">
        <v>7</v>
      </c>
      <c r="C17" s="25">
        <v>8504.2999999999993</v>
      </c>
      <c r="D17" s="25"/>
      <c r="E17" s="12">
        <v>924</v>
      </c>
      <c r="F17" s="12">
        <v>8860</v>
      </c>
      <c r="G17" s="12">
        <v>5609.5</v>
      </c>
      <c r="H17" s="13">
        <v>452</v>
      </c>
      <c r="I17" s="23"/>
      <c r="J17" s="23"/>
      <c r="K17" s="33"/>
      <c r="L17" s="23">
        <v>30.2</v>
      </c>
      <c r="M17" s="26">
        <f t="shared" si="3"/>
        <v>3.2683982683982683E-2</v>
      </c>
      <c r="N17" s="26">
        <f t="shared" si="0"/>
        <v>0</v>
      </c>
      <c r="O17" s="26">
        <f t="shared" si="1"/>
        <v>6.6814159292035394E-2</v>
      </c>
      <c r="P17" s="20">
        <f>J17/H17</f>
        <v>0</v>
      </c>
      <c r="Q17" s="23">
        <v>41.6</v>
      </c>
    </row>
    <row r="18" spans="2:17" ht="14.3" x14ac:dyDescent="0.25">
      <c r="B18" s="7" t="s">
        <v>9</v>
      </c>
      <c r="C18" s="9">
        <f t="shared" ref="C18:H18" si="4">C10+C11+C12+C13+C14+C15+C16+C17</f>
        <v>77493.600000000006</v>
      </c>
      <c r="D18" s="9">
        <f t="shared" si="4"/>
        <v>0</v>
      </c>
      <c r="E18" s="9">
        <f t="shared" si="4"/>
        <v>11963.2</v>
      </c>
      <c r="F18" s="9">
        <f t="shared" si="4"/>
        <v>60260.9</v>
      </c>
      <c r="G18" s="9">
        <f t="shared" si="4"/>
        <v>38208.299999999996</v>
      </c>
      <c r="H18" s="9">
        <f t="shared" si="4"/>
        <v>2810.2</v>
      </c>
      <c r="I18" s="10">
        <f>I10+I11+I12+I13+I14+I15+I16+I17</f>
        <v>0</v>
      </c>
      <c r="J18" s="10">
        <f t="shared" ref="J18:L18" si="5">J10+J11+J12+J13+J14+J15+J16+J17</f>
        <v>0</v>
      </c>
      <c r="K18" s="10">
        <f t="shared" si="5"/>
        <v>0</v>
      </c>
      <c r="L18" s="10">
        <f t="shared" si="5"/>
        <v>2405.1999999999994</v>
      </c>
      <c r="M18" s="34">
        <f t="shared" si="3"/>
        <v>0.20104988631804194</v>
      </c>
      <c r="N18" s="11">
        <f t="shared" si="0"/>
        <v>0</v>
      </c>
      <c r="O18" s="11">
        <f t="shared" si="1"/>
        <v>0.85588214361967108</v>
      </c>
      <c r="P18" s="11">
        <f t="shared" si="2"/>
        <v>0</v>
      </c>
      <c r="Q18" s="15">
        <f>Q10+Q11+Q12+Q13+Q14+Q15+Q16+Q17</f>
        <v>-262.2</v>
      </c>
    </row>
    <row r="19" spans="2:17" ht="22.1" customHeight="1" x14ac:dyDescent="0.25">
      <c r="B19" s="7" t="s">
        <v>8</v>
      </c>
      <c r="C19" s="9">
        <f t="shared" ref="C19:K19" si="6">C9+C18</f>
        <v>184312</v>
      </c>
      <c r="D19" s="9">
        <f t="shared" si="6"/>
        <v>0</v>
      </c>
      <c r="E19" s="9">
        <f>E9+E18</f>
        <v>28833.600000000002</v>
      </c>
      <c r="F19" s="9">
        <f t="shared" ref="F19:G19" si="7">F9+F18</f>
        <v>60260.9</v>
      </c>
      <c r="G19" s="9">
        <f t="shared" si="7"/>
        <v>93488.5</v>
      </c>
      <c r="H19" s="9">
        <f t="shared" si="6"/>
        <v>6825.6</v>
      </c>
      <c r="I19" s="10">
        <f>I9+I18</f>
        <v>0</v>
      </c>
      <c r="J19" s="10">
        <f t="shared" si="6"/>
        <v>0</v>
      </c>
      <c r="K19" s="10">
        <f t="shared" si="6"/>
        <v>0</v>
      </c>
      <c r="L19" s="10">
        <f>L9+L18</f>
        <v>8492.5999999999985</v>
      </c>
      <c r="M19" s="34">
        <f t="shared" si="3"/>
        <v>0.29453831640863432</v>
      </c>
      <c r="N19" s="11">
        <f>I19/G19</f>
        <v>0</v>
      </c>
      <c r="O19" s="11">
        <f>L19/H19</f>
        <v>1.2442276136896386</v>
      </c>
      <c r="P19" s="11">
        <f t="shared" si="2"/>
        <v>0</v>
      </c>
      <c r="Q19" s="16">
        <f>Q18+Q9</f>
        <v>1917.9999999999998</v>
      </c>
    </row>
    <row r="20" spans="2:17" ht="15.65" x14ac:dyDescent="0.25"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</row>
    <row r="21" spans="2:17" ht="15.65" x14ac:dyDescent="0.25">
      <c r="B21" s="110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</row>
    <row r="22" spans="2:17" ht="15.65" x14ac:dyDescent="0.25">
      <c r="B22" s="17" t="s">
        <v>24</v>
      </c>
      <c r="C22" s="17"/>
      <c r="D22" s="17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04" t="s">
        <v>19</v>
      </c>
      <c r="P22" s="104"/>
      <c r="Q22" s="104"/>
    </row>
    <row r="23" spans="2:17" ht="12.75" customHeight="1" x14ac:dyDescent="0.2">
      <c r="B23" s="19"/>
      <c r="C23" s="5"/>
      <c r="D23" s="5"/>
      <c r="E23" s="5"/>
      <c r="F23" s="5"/>
      <c r="G23" s="5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2:17" hidden="1" x14ac:dyDescent="0.2">
      <c r="B24" s="19"/>
      <c r="C24" s="5"/>
      <c r="D24" s="5"/>
      <c r="E24" s="5"/>
      <c r="F24" s="5"/>
      <c r="G24" s="5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2:17" hidden="1" x14ac:dyDescent="0.2"/>
    <row r="26" spans="2:17" x14ac:dyDescent="0.2">
      <c r="B26" s="19"/>
    </row>
    <row r="27" spans="2:17" x14ac:dyDescent="0.2">
      <c r="B27" s="19" t="s">
        <v>25</v>
      </c>
    </row>
    <row r="28" spans="2:17" x14ac:dyDescent="0.2">
      <c r="B28" s="19">
        <v>26494</v>
      </c>
    </row>
    <row r="30" spans="2:17" x14ac:dyDescent="0.2">
      <c r="B30" s="19"/>
    </row>
    <row r="31" spans="2:17" x14ac:dyDescent="0.2">
      <c r="B31" s="19"/>
    </row>
  </sheetData>
  <mergeCells count="23">
    <mergeCell ref="C2:O2"/>
    <mergeCell ref="B3:Q3"/>
    <mergeCell ref="C4:O4"/>
    <mergeCell ref="B5:Q5"/>
    <mergeCell ref="B6:B8"/>
    <mergeCell ref="C6:C8"/>
    <mergeCell ref="D6:D8"/>
    <mergeCell ref="E6:E8"/>
    <mergeCell ref="F6:F8"/>
    <mergeCell ref="G6:G8"/>
    <mergeCell ref="O22:Q22"/>
    <mergeCell ref="N6:N8"/>
    <mergeCell ref="O6:O8"/>
    <mergeCell ref="P6:P8"/>
    <mergeCell ref="Q6:Q8"/>
    <mergeCell ref="B20:Q20"/>
    <mergeCell ref="B21:Q21"/>
    <mergeCell ref="H6:H8"/>
    <mergeCell ref="I6:I8"/>
    <mergeCell ref="J6:J8"/>
    <mergeCell ref="K6:K8"/>
    <mergeCell ref="L6:L8"/>
    <mergeCell ref="M6:M8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abSelected="1" workbookViewId="0">
      <selection activeCell="U23" sqref="U23"/>
    </sheetView>
  </sheetViews>
  <sheetFormatPr defaultRowHeight="12.9" x14ac:dyDescent="0.2"/>
  <cols>
    <col min="1" max="1" width="4.125" style="3" customWidth="1"/>
    <col min="2" max="2" width="29.25" customWidth="1"/>
    <col min="3" max="3" width="12.125" hidden="1" customWidth="1"/>
    <col min="4" max="4" width="31.5" style="3" customWidth="1"/>
    <col min="5" max="5" width="12.375" style="3" hidden="1" customWidth="1"/>
    <col min="6" max="6" width="11.25" hidden="1" customWidth="1"/>
    <col min="7" max="7" width="0" hidden="1" customWidth="1"/>
    <col min="8" max="8" width="10" hidden="1" customWidth="1"/>
    <col min="9" max="9" width="31" customWidth="1"/>
    <col min="10" max="11" width="0" hidden="1" customWidth="1"/>
    <col min="12" max="12" width="13.625" hidden="1" customWidth="1"/>
    <col min="13" max="13" width="32.25" customWidth="1"/>
    <col min="14" max="14" width="11.125" hidden="1" customWidth="1"/>
    <col min="15" max="15" width="13.625" hidden="1" customWidth="1"/>
    <col min="16" max="16" width="0" hidden="1" customWidth="1"/>
    <col min="17" max="17" width="12.375" style="3" hidden="1" customWidth="1"/>
    <col min="18" max="18" width="1.375" hidden="1" customWidth="1"/>
    <col min="19" max="19" width="2.625" customWidth="1"/>
  </cols>
  <sheetData>
    <row r="1" spans="2:21" s="3" customFormat="1" x14ac:dyDescent="0.2"/>
    <row r="2" spans="2:21" ht="18.350000000000001" x14ac:dyDescent="0.3">
      <c r="B2" s="28"/>
      <c r="C2" s="111" t="s">
        <v>14</v>
      </c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6"/>
      <c r="Q2" s="6"/>
      <c r="R2" s="28"/>
    </row>
    <row r="3" spans="2:21" ht="15.65" x14ac:dyDescent="0.25">
      <c r="B3" s="112" t="s">
        <v>11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</row>
    <row r="4" spans="2:21" s="3" customFormat="1" ht="21.6" customHeight="1" x14ac:dyDescent="0.25">
      <c r="B4" s="28"/>
      <c r="C4" s="112" t="s">
        <v>82</v>
      </c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28"/>
      <c r="Q4" s="101"/>
      <c r="R4" s="28"/>
    </row>
    <row r="5" spans="2:21" ht="23.45" customHeight="1" x14ac:dyDescent="0.2"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</row>
    <row r="6" spans="2:21" ht="14.95" customHeight="1" x14ac:dyDescent="0.2">
      <c r="B6" s="114"/>
      <c r="C6" s="115" t="s">
        <v>73</v>
      </c>
      <c r="D6" s="115" t="s">
        <v>83</v>
      </c>
      <c r="E6" s="116" t="s">
        <v>75</v>
      </c>
      <c r="F6" s="115" t="s">
        <v>74</v>
      </c>
      <c r="G6" s="115" t="s">
        <v>15</v>
      </c>
      <c r="H6" s="115" t="s">
        <v>76</v>
      </c>
      <c r="I6" s="105" t="s">
        <v>84</v>
      </c>
      <c r="J6" s="105" t="s">
        <v>17</v>
      </c>
      <c r="K6" s="105" t="s">
        <v>16</v>
      </c>
      <c r="L6" s="105" t="s">
        <v>78</v>
      </c>
      <c r="M6" s="105" t="s">
        <v>85</v>
      </c>
      <c r="N6" s="105" t="s">
        <v>77</v>
      </c>
      <c r="O6" s="105" t="s">
        <v>79</v>
      </c>
      <c r="P6" s="105" t="s">
        <v>18</v>
      </c>
      <c r="Q6" s="106" t="s">
        <v>81</v>
      </c>
      <c r="R6" s="106" t="s">
        <v>80</v>
      </c>
    </row>
    <row r="7" spans="2:21" ht="14.95" customHeight="1" x14ac:dyDescent="0.2">
      <c r="B7" s="114"/>
      <c r="C7" s="115"/>
      <c r="D7" s="115"/>
      <c r="E7" s="117"/>
      <c r="F7" s="115"/>
      <c r="G7" s="115"/>
      <c r="H7" s="115"/>
      <c r="I7" s="105"/>
      <c r="J7" s="105"/>
      <c r="K7" s="105"/>
      <c r="L7" s="105"/>
      <c r="M7" s="105"/>
      <c r="N7" s="105"/>
      <c r="O7" s="105"/>
      <c r="P7" s="105"/>
      <c r="Q7" s="107"/>
      <c r="R7" s="107"/>
    </row>
    <row r="8" spans="2:21" ht="75.25" customHeight="1" x14ac:dyDescent="0.2">
      <c r="B8" s="114"/>
      <c r="C8" s="115"/>
      <c r="D8" s="115"/>
      <c r="E8" s="118"/>
      <c r="F8" s="115"/>
      <c r="G8" s="115"/>
      <c r="H8" s="115"/>
      <c r="I8" s="105"/>
      <c r="J8" s="105"/>
      <c r="K8" s="105"/>
      <c r="L8" s="105"/>
      <c r="M8" s="105"/>
      <c r="N8" s="105"/>
      <c r="O8" s="105"/>
      <c r="P8" s="105"/>
      <c r="Q8" s="108"/>
      <c r="R8" s="108"/>
    </row>
    <row r="9" spans="2:21" ht="28.55" customHeight="1" x14ac:dyDescent="0.25">
      <c r="B9" s="90" t="s">
        <v>23</v>
      </c>
      <c r="C9" s="91">
        <v>106818.4</v>
      </c>
      <c r="D9" s="91">
        <v>30424</v>
      </c>
      <c r="E9" s="91">
        <v>92864.1</v>
      </c>
      <c r="F9" s="92"/>
      <c r="G9" s="92"/>
      <c r="H9" s="92"/>
      <c r="I9" s="94">
        <v>32618</v>
      </c>
      <c r="J9" s="94"/>
      <c r="K9" s="95"/>
      <c r="L9" s="94">
        <v>24547.8</v>
      </c>
      <c r="M9" s="96">
        <f>I9/D9</f>
        <v>1.0721141204312385</v>
      </c>
      <c r="N9" s="96" t="e">
        <f>I9/H9</f>
        <v>#DIV/0!</v>
      </c>
      <c r="O9" s="96" t="e">
        <f>L9/#REF!</f>
        <v>#REF!</v>
      </c>
      <c r="P9" s="96" t="e">
        <f>J9/#REF!</f>
        <v>#REF!</v>
      </c>
      <c r="Q9" s="97">
        <v>702.7</v>
      </c>
      <c r="R9" s="102">
        <f>I9-D9</f>
        <v>2194</v>
      </c>
      <c r="T9" s="1"/>
      <c r="U9" s="1"/>
    </row>
    <row r="10" spans="2:21" ht="17.149999999999999" customHeight="1" x14ac:dyDescent="0.25">
      <c r="B10" s="29" t="s">
        <v>1</v>
      </c>
      <c r="C10" s="25">
        <v>19218.86</v>
      </c>
      <c r="D10" s="25">
        <v>3533.5</v>
      </c>
      <c r="E10" s="25">
        <v>11815.7</v>
      </c>
      <c r="F10" s="12"/>
      <c r="G10" s="12"/>
      <c r="H10" s="12"/>
      <c r="I10" s="23">
        <v>5665.2</v>
      </c>
      <c r="J10" s="23"/>
      <c r="K10" s="33"/>
      <c r="L10" s="23">
        <v>5950.2</v>
      </c>
      <c r="M10" s="103">
        <f>I10/D10</f>
        <v>1.6032828640158483</v>
      </c>
      <c r="N10" s="26" t="e">
        <f>I10/H10</f>
        <v>#DIV/0!</v>
      </c>
      <c r="O10" s="26" t="e">
        <f>L10/#REF!</f>
        <v>#REF!</v>
      </c>
      <c r="P10" s="27" t="e">
        <f>J10/#REF!</f>
        <v>#REF!</v>
      </c>
      <c r="Q10" s="14">
        <v>159.19999999999999</v>
      </c>
      <c r="R10" s="102">
        <f>I10-D10</f>
        <v>2131.6999999999998</v>
      </c>
      <c r="T10" s="1"/>
      <c r="U10" s="1"/>
    </row>
    <row r="11" spans="2:21" ht="17.149999999999999" customHeight="1" x14ac:dyDescent="0.25">
      <c r="B11" s="29" t="s">
        <v>2</v>
      </c>
      <c r="C11" s="25">
        <v>13752.94</v>
      </c>
      <c r="D11" s="25">
        <v>2675</v>
      </c>
      <c r="E11" s="25">
        <v>8046.3</v>
      </c>
      <c r="F11" s="12"/>
      <c r="G11" s="12"/>
      <c r="H11" s="12"/>
      <c r="I11" s="23">
        <v>3021.9</v>
      </c>
      <c r="J11" s="23"/>
      <c r="K11" s="33"/>
      <c r="L11" s="23">
        <v>1952.2</v>
      </c>
      <c r="M11" s="103">
        <f>I11/D11</f>
        <v>1.1296822429906543</v>
      </c>
      <c r="N11" s="26" t="e">
        <f>I11/H11</f>
        <v>#DIV/0!</v>
      </c>
      <c r="O11" s="26" t="e">
        <f>L11/#REF!</f>
        <v>#REF!</v>
      </c>
      <c r="P11" s="27" t="e">
        <f>J11/#REF!</f>
        <v>#REF!</v>
      </c>
      <c r="Q11" s="14">
        <v>376.3</v>
      </c>
      <c r="R11" s="102">
        <f>I11-D11</f>
        <v>346.90000000000009</v>
      </c>
      <c r="T11" s="1"/>
      <c r="U11" s="1"/>
    </row>
    <row r="12" spans="2:21" ht="17.149999999999999" customHeight="1" x14ac:dyDescent="0.25">
      <c r="B12" s="29" t="s">
        <v>3</v>
      </c>
      <c r="C12" s="25">
        <v>8901.5</v>
      </c>
      <c r="D12" s="25">
        <v>2970</v>
      </c>
      <c r="E12" s="25">
        <v>5172.5</v>
      </c>
      <c r="F12" s="12"/>
      <c r="G12" s="12"/>
      <c r="H12" s="12"/>
      <c r="I12" s="23">
        <v>3176.1</v>
      </c>
      <c r="J12" s="23"/>
      <c r="K12" s="33"/>
      <c r="L12" s="23">
        <v>728</v>
      </c>
      <c r="M12" s="103">
        <f>I12/D12</f>
        <v>1.0693939393939393</v>
      </c>
      <c r="N12" s="26" t="e">
        <f>I12/H12</f>
        <v>#DIV/0!</v>
      </c>
      <c r="O12" s="26" t="e">
        <f>L12/#REF!</f>
        <v>#REF!</v>
      </c>
      <c r="P12" s="27" t="e">
        <f>J12/#REF!</f>
        <v>#REF!</v>
      </c>
      <c r="Q12" s="14">
        <v>27.2</v>
      </c>
      <c r="R12" s="102">
        <f>I12-D12</f>
        <v>206.09999999999991</v>
      </c>
      <c r="T12" s="1"/>
      <c r="U12" s="1"/>
    </row>
    <row r="13" spans="2:21" ht="17.149999999999999" customHeight="1" x14ac:dyDescent="0.25">
      <c r="B13" s="29" t="s">
        <v>4</v>
      </c>
      <c r="C13" s="25">
        <v>3546</v>
      </c>
      <c r="D13" s="25">
        <v>661.9</v>
      </c>
      <c r="E13" s="25">
        <v>1641.1</v>
      </c>
      <c r="F13" s="12"/>
      <c r="G13" s="12"/>
      <c r="H13" s="12"/>
      <c r="I13" s="23">
        <v>789.3</v>
      </c>
      <c r="J13" s="23"/>
      <c r="K13" s="33"/>
      <c r="L13" s="23">
        <v>730.2</v>
      </c>
      <c r="M13" s="103">
        <f>I13/D13</f>
        <v>1.1924762048647832</v>
      </c>
      <c r="N13" s="26" t="e">
        <f>I13/H13</f>
        <v>#DIV/0!</v>
      </c>
      <c r="O13" s="26" t="e">
        <f>L13/#REF!</f>
        <v>#REF!</v>
      </c>
      <c r="P13" s="20" t="e">
        <f>J13/#REF!</f>
        <v>#REF!</v>
      </c>
      <c r="Q13" s="14">
        <v>2.1</v>
      </c>
      <c r="R13" s="102">
        <f>I13-D13</f>
        <v>127.39999999999998</v>
      </c>
      <c r="T13" s="1"/>
      <c r="U13" s="1"/>
    </row>
    <row r="14" spans="2:21" ht="17.149999999999999" customHeight="1" x14ac:dyDescent="0.25">
      <c r="B14" s="29" t="s">
        <v>5</v>
      </c>
      <c r="C14" s="25">
        <v>7619</v>
      </c>
      <c r="D14" s="25">
        <v>1526</v>
      </c>
      <c r="E14" s="25">
        <v>4133</v>
      </c>
      <c r="F14" s="12"/>
      <c r="G14" s="12"/>
      <c r="H14" s="12"/>
      <c r="I14" s="23">
        <v>2153</v>
      </c>
      <c r="J14" s="23"/>
      <c r="K14" s="33"/>
      <c r="L14" s="23">
        <v>883.3</v>
      </c>
      <c r="M14" s="103">
        <f>I14/D14</f>
        <v>1.410878112712975</v>
      </c>
      <c r="N14" s="26" t="e">
        <f>I14/H14</f>
        <v>#DIV/0!</v>
      </c>
      <c r="O14" s="26" t="e">
        <f>L14/#REF!</f>
        <v>#REF!</v>
      </c>
      <c r="P14" s="20" t="e">
        <f>J14/#REF!</f>
        <v>#REF!</v>
      </c>
      <c r="Q14" s="14">
        <v>5.6</v>
      </c>
      <c r="R14" s="102">
        <f>I14-D14</f>
        <v>627</v>
      </c>
      <c r="T14" s="1"/>
      <c r="U14" s="1"/>
    </row>
    <row r="15" spans="2:21" ht="17.149999999999999" customHeight="1" x14ac:dyDescent="0.25">
      <c r="B15" s="29" t="s">
        <v>6</v>
      </c>
      <c r="C15" s="25">
        <v>12402.1</v>
      </c>
      <c r="D15" s="25">
        <v>2330</v>
      </c>
      <c r="E15" s="25">
        <v>7096.4</v>
      </c>
      <c r="F15" s="12"/>
      <c r="G15" s="12"/>
      <c r="H15" s="12"/>
      <c r="I15" s="23">
        <v>2416.6999999999998</v>
      </c>
      <c r="J15" s="23"/>
      <c r="K15" s="33"/>
      <c r="L15" s="23">
        <v>842</v>
      </c>
      <c r="M15" s="26">
        <f>I15/D15</f>
        <v>1.0372103004291844</v>
      </c>
      <c r="N15" s="26" t="e">
        <f>I15/H15</f>
        <v>#DIV/0!</v>
      </c>
      <c r="O15" s="26" t="e">
        <f>L15/#REF!</f>
        <v>#REF!</v>
      </c>
      <c r="P15" s="20" t="e">
        <f>J15/#REF!</f>
        <v>#REF!</v>
      </c>
      <c r="Q15" s="14">
        <v>36.6</v>
      </c>
      <c r="R15" s="97">
        <f>I15-D15</f>
        <v>86.699999999999818</v>
      </c>
      <c r="T15" s="1"/>
      <c r="U15" s="1"/>
    </row>
    <row r="16" spans="2:21" ht="17.149999999999999" customHeight="1" x14ac:dyDescent="0.2">
      <c r="B16" s="30" t="s">
        <v>12</v>
      </c>
      <c r="C16" s="25">
        <v>3548.9</v>
      </c>
      <c r="D16" s="25">
        <v>388</v>
      </c>
      <c r="E16" s="25">
        <v>1785.7</v>
      </c>
      <c r="F16" s="12"/>
      <c r="G16" s="12"/>
      <c r="H16" s="12"/>
      <c r="I16" s="23">
        <v>718.6</v>
      </c>
      <c r="J16" s="23"/>
      <c r="K16" s="33"/>
      <c r="L16" s="23">
        <v>328.3</v>
      </c>
      <c r="M16" s="103">
        <f>I16/D16</f>
        <v>1.8520618556701032</v>
      </c>
      <c r="N16" s="26" t="e">
        <f>I16/H16</f>
        <v>#DIV/0!</v>
      </c>
      <c r="O16" s="26" t="e">
        <f>L16/#REF!</f>
        <v>#REF!</v>
      </c>
      <c r="P16" s="20" t="e">
        <f>J16/#REF!</f>
        <v>#REF!</v>
      </c>
      <c r="Q16" s="14">
        <v>35.1</v>
      </c>
      <c r="R16" s="102">
        <f>I16-D16</f>
        <v>330.6</v>
      </c>
      <c r="T16" s="1"/>
      <c r="U16" s="1"/>
    </row>
    <row r="17" spans="2:21" ht="17.149999999999999" customHeight="1" x14ac:dyDescent="0.25">
      <c r="B17" s="29" t="s">
        <v>7</v>
      </c>
      <c r="C17" s="25">
        <v>8504.2999999999993</v>
      </c>
      <c r="D17" s="25">
        <v>1697</v>
      </c>
      <c r="E17" s="25">
        <v>4874.3</v>
      </c>
      <c r="F17" s="12"/>
      <c r="G17" s="12"/>
      <c r="H17" s="12"/>
      <c r="I17" s="23">
        <v>1961.7</v>
      </c>
      <c r="J17" s="23"/>
      <c r="K17" s="33"/>
      <c r="L17" s="23">
        <v>2917.7</v>
      </c>
      <c r="M17" s="103">
        <f>I17/D17</f>
        <v>1.1559811431938716</v>
      </c>
      <c r="N17" s="26" t="e">
        <f>I17/H17</f>
        <v>#DIV/0!</v>
      </c>
      <c r="O17" s="26" t="e">
        <f>L17/#REF!</f>
        <v>#REF!</v>
      </c>
      <c r="P17" s="20" t="e">
        <f>J17/#REF!</f>
        <v>#REF!</v>
      </c>
      <c r="Q17" s="14">
        <v>23.4</v>
      </c>
      <c r="R17" s="102">
        <f>I17-D17</f>
        <v>264.70000000000005</v>
      </c>
      <c r="T17" s="1"/>
      <c r="U17" s="1"/>
    </row>
    <row r="18" spans="2:21" ht="14.3" x14ac:dyDescent="0.25">
      <c r="B18" s="90" t="s">
        <v>9</v>
      </c>
      <c r="C18" s="93">
        <f t="shared" ref="C18:H18" si="0">C10+C11+C12+C13+C14+C15+C16+C17</f>
        <v>77493.600000000006</v>
      </c>
      <c r="D18" s="93">
        <f t="shared" ref="D18:E18" si="1">D10+D11+D12+D13+D14+D15+D16+D17</f>
        <v>15781.4</v>
      </c>
      <c r="E18" s="93">
        <f t="shared" si="1"/>
        <v>44565</v>
      </c>
      <c r="F18" s="93">
        <f t="shared" si="0"/>
        <v>0</v>
      </c>
      <c r="G18" s="93">
        <f t="shared" si="0"/>
        <v>0</v>
      </c>
      <c r="H18" s="93">
        <f t="shared" si="0"/>
        <v>0</v>
      </c>
      <c r="I18" s="98">
        <f>SUM(I10:I17)</f>
        <v>19902.5</v>
      </c>
      <c r="J18" s="98">
        <f t="shared" ref="J18:K18" si="2">J10+J11+J12+J13+J14+J15+J16+J17</f>
        <v>0</v>
      </c>
      <c r="K18" s="98">
        <f t="shared" si="2"/>
        <v>0</v>
      </c>
      <c r="L18" s="98">
        <f>SUM(L10:L17)</f>
        <v>14331.899999999998</v>
      </c>
      <c r="M18" s="96">
        <f>I18/D18</f>
        <v>1.2611365278112208</v>
      </c>
      <c r="N18" s="96" t="e">
        <f>I18/H18</f>
        <v>#DIV/0!</v>
      </c>
      <c r="O18" s="96" t="e">
        <f>L18/#REF!</f>
        <v>#REF!</v>
      </c>
      <c r="P18" s="96" t="e">
        <f>J18/#REF!</f>
        <v>#REF!</v>
      </c>
      <c r="Q18" s="99">
        <f>SUM(Q10:Q17)</f>
        <v>665.50000000000011</v>
      </c>
      <c r="R18" s="97">
        <f>I18-D18</f>
        <v>4121.1000000000004</v>
      </c>
      <c r="T18" s="1"/>
      <c r="U18" s="1"/>
    </row>
    <row r="19" spans="2:21" ht="22.1" customHeight="1" x14ac:dyDescent="0.25">
      <c r="B19" s="90" t="s">
        <v>8</v>
      </c>
      <c r="C19" s="93">
        <f t="shared" ref="C19:K19" si="3">C9+C18</f>
        <v>184312</v>
      </c>
      <c r="D19" s="93">
        <f t="shared" ref="D19:E19" si="4">D9+D18</f>
        <v>46205.4</v>
      </c>
      <c r="E19" s="93">
        <f t="shared" si="4"/>
        <v>137429.1</v>
      </c>
      <c r="F19" s="93">
        <f>F9+F18</f>
        <v>0</v>
      </c>
      <c r="G19" s="93">
        <f t="shared" ref="G19:H19" si="5">G9+G18</f>
        <v>0</v>
      </c>
      <c r="H19" s="93">
        <f t="shared" si="5"/>
        <v>0</v>
      </c>
      <c r="I19" s="98">
        <f>I9+I18</f>
        <v>52520.5</v>
      </c>
      <c r="J19" s="98">
        <f t="shared" si="3"/>
        <v>0</v>
      </c>
      <c r="K19" s="98">
        <f t="shared" si="3"/>
        <v>0</v>
      </c>
      <c r="L19" s="98">
        <f>L9+L18</f>
        <v>38879.699999999997</v>
      </c>
      <c r="M19" s="96">
        <f>I19/D19</f>
        <v>1.1366745012487718</v>
      </c>
      <c r="N19" s="96" t="e">
        <f>I19/H19</f>
        <v>#DIV/0!</v>
      </c>
      <c r="O19" s="96" t="e">
        <f>L19/#REF!</f>
        <v>#REF!</v>
      </c>
      <c r="P19" s="96" t="e">
        <f>J19/#REF!</f>
        <v>#REF!</v>
      </c>
      <c r="Q19" s="100">
        <f>Q18+Q9</f>
        <v>1368.2000000000003</v>
      </c>
      <c r="R19" s="97">
        <f>I19-D19</f>
        <v>6315.0999999999985</v>
      </c>
      <c r="T19" s="1"/>
      <c r="U19" s="1"/>
    </row>
    <row r="20" spans="2:21" ht="15.65" x14ac:dyDescent="0.25"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</row>
    <row r="23" spans="2:21" x14ac:dyDescent="0.2">
      <c r="B23" s="19" t="s">
        <v>25</v>
      </c>
    </row>
    <row r="24" spans="2:21" x14ac:dyDescent="0.2">
      <c r="B24" s="19">
        <v>26494</v>
      </c>
    </row>
  </sheetData>
  <mergeCells count="22">
    <mergeCell ref="C2:O2"/>
    <mergeCell ref="B3:R3"/>
    <mergeCell ref="B5:R5"/>
    <mergeCell ref="B6:B8"/>
    <mergeCell ref="C6:C8"/>
    <mergeCell ref="F6:F8"/>
    <mergeCell ref="G6:G8"/>
    <mergeCell ref="H6:H8"/>
    <mergeCell ref="I6:I8"/>
    <mergeCell ref="C4:O4"/>
    <mergeCell ref="D6:D8"/>
    <mergeCell ref="Q6:Q8"/>
    <mergeCell ref="J6:J8"/>
    <mergeCell ref="K6:K8"/>
    <mergeCell ref="L6:L8"/>
    <mergeCell ref="M6:M8"/>
    <mergeCell ref="N6:N8"/>
    <mergeCell ref="O6:O8"/>
    <mergeCell ref="P6:P8"/>
    <mergeCell ref="R6:R8"/>
    <mergeCell ref="B20:R20"/>
    <mergeCell ref="E6:E8"/>
  </mergeCells>
  <pageMargins left="0.70866141732283472" right="0.70866141732283472" top="0.74803149606299213" bottom="0.74803149606299213" header="0.31496062992125984" footer="0.31496062992125984"/>
  <pageSetup paperSize="9" scale="8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2"/>
  <sheetViews>
    <sheetView zoomScale="90" zoomScaleNormal="90" workbookViewId="0">
      <selection activeCell="K13" sqref="K13"/>
    </sheetView>
  </sheetViews>
  <sheetFormatPr defaultColWidth="9.125" defaultRowHeight="12.9" x14ac:dyDescent="0.2"/>
  <cols>
    <col min="1" max="1" width="2.875" style="3" customWidth="1"/>
    <col min="2" max="2" width="20" style="3" customWidth="1"/>
    <col min="3" max="3" width="11.875" style="3" customWidth="1"/>
    <col min="4" max="4" width="13.75" style="3" customWidth="1"/>
    <col min="5" max="5" width="11.75" style="3" hidden="1" customWidth="1"/>
    <col min="6" max="6" width="12.375" style="3" hidden="1" customWidth="1"/>
    <col min="7" max="7" width="7.625" style="3" hidden="1" customWidth="1"/>
    <col min="8" max="8" width="12.25" style="3" hidden="1" customWidth="1"/>
    <col min="9" max="9" width="15.25" style="3" hidden="1" customWidth="1"/>
    <col min="10" max="10" width="13.75" style="3" hidden="1" customWidth="1"/>
    <col min="11" max="11" width="14.375" style="3" customWidth="1"/>
    <col min="12" max="12" width="14" style="3" customWidth="1"/>
    <col min="13" max="13" width="12.25" style="3" customWidth="1"/>
    <col min="14" max="14" width="1.875" style="3" hidden="1" customWidth="1"/>
    <col min="15" max="15" width="10.75" style="3" hidden="1" customWidth="1"/>
    <col min="16" max="16" width="13.75" style="3" hidden="1" customWidth="1"/>
    <col min="17" max="17" width="13.125" style="3" customWidth="1"/>
    <col min="18" max="18" width="12.125" style="3" hidden="1" customWidth="1"/>
    <col min="19" max="19" width="11.875" style="3" customWidth="1"/>
    <col min="20" max="20" width="11.375" style="3" customWidth="1"/>
    <col min="21" max="21" width="11.875" style="3" hidden="1" customWidth="1"/>
    <col min="22" max="22" width="11.625" style="3" customWidth="1"/>
    <col min="23" max="23" width="9.375" style="3" customWidth="1"/>
    <col min="24" max="24" width="13.875" style="3" customWidth="1"/>
    <col min="25" max="16384" width="9.125" style="3"/>
  </cols>
  <sheetData>
    <row r="1" spans="1:24" ht="35.5" customHeight="1" x14ac:dyDescent="0.3">
      <c r="A1" s="2"/>
      <c r="B1" s="128" t="s">
        <v>50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</row>
    <row r="2" spans="1:24" ht="21.75" customHeight="1" x14ac:dyDescent="0.3">
      <c r="A2" s="2"/>
      <c r="B2" s="134" t="s">
        <v>11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</row>
    <row r="3" spans="1:24" ht="36" customHeight="1" x14ac:dyDescent="0.25">
      <c r="A3" s="2"/>
      <c r="B3" s="135" t="s">
        <v>63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53" t="s">
        <v>31</v>
      </c>
    </row>
    <row r="4" spans="1:24" ht="13.75" customHeight="1" x14ac:dyDescent="0.25">
      <c r="A4" s="2"/>
      <c r="B4" s="136" t="s">
        <v>0</v>
      </c>
      <c r="C4" s="122" t="s">
        <v>52</v>
      </c>
      <c r="D4" s="121" t="s">
        <v>62</v>
      </c>
      <c r="E4" s="121" t="s">
        <v>53</v>
      </c>
      <c r="F4" s="121" t="s">
        <v>27</v>
      </c>
      <c r="G4" s="121" t="s">
        <v>15</v>
      </c>
      <c r="H4" s="121" t="s">
        <v>29</v>
      </c>
      <c r="I4" s="121" t="s">
        <v>30</v>
      </c>
      <c r="J4" s="121" t="s">
        <v>55</v>
      </c>
      <c r="K4" s="120" t="s">
        <v>58</v>
      </c>
      <c r="L4" s="120" t="s">
        <v>59</v>
      </c>
      <c r="M4" s="120" t="s">
        <v>60</v>
      </c>
      <c r="N4" s="120" t="s">
        <v>28</v>
      </c>
      <c r="O4" s="120" t="s">
        <v>51</v>
      </c>
      <c r="P4" s="120" t="s">
        <v>49</v>
      </c>
      <c r="Q4" s="120" t="s">
        <v>54</v>
      </c>
      <c r="R4" s="120" t="s">
        <v>56</v>
      </c>
      <c r="S4" s="120" t="s">
        <v>61</v>
      </c>
      <c r="T4" s="131" t="s">
        <v>64</v>
      </c>
      <c r="U4" s="125" t="s">
        <v>32</v>
      </c>
      <c r="V4" s="125" t="s">
        <v>57</v>
      </c>
    </row>
    <row r="5" spans="1:24" ht="13.75" customHeight="1" x14ac:dyDescent="0.25">
      <c r="A5" s="2"/>
      <c r="B5" s="136"/>
      <c r="C5" s="123"/>
      <c r="D5" s="121"/>
      <c r="E5" s="121"/>
      <c r="F5" s="121"/>
      <c r="G5" s="121"/>
      <c r="H5" s="121"/>
      <c r="I5" s="121"/>
      <c r="J5" s="121"/>
      <c r="K5" s="120"/>
      <c r="L5" s="120"/>
      <c r="M5" s="120"/>
      <c r="N5" s="120"/>
      <c r="O5" s="120"/>
      <c r="P5" s="120"/>
      <c r="Q5" s="120"/>
      <c r="R5" s="120"/>
      <c r="S5" s="120"/>
      <c r="T5" s="132"/>
      <c r="U5" s="126"/>
      <c r="V5" s="126"/>
    </row>
    <row r="6" spans="1:24" ht="89.5" customHeight="1" x14ac:dyDescent="0.25">
      <c r="A6" s="2"/>
      <c r="B6" s="136"/>
      <c r="C6" s="124"/>
      <c r="D6" s="121"/>
      <c r="E6" s="121"/>
      <c r="F6" s="121"/>
      <c r="G6" s="121"/>
      <c r="H6" s="121"/>
      <c r="I6" s="121"/>
      <c r="J6" s="121"/>
      <c r="K6" s="120"/>
      <c r="L6" s="120"/>
      <c r="M6" s="120"/>
      <c r="N6" s="120"/>
      <c r="O6" s="120"/>
      <c r="P6" s="120"/>
      <c r="Q6" s="120"/>
      <c r="R6" s="120"/>
      <c r="S6" s="120"/>
      <c r="T6" s="133"/>
      <c r="U6" s="127"/>
      <c r="V6" s="127"/>
    </row>
    <row r="7" spans="1:24" ht="28.9" customHeight="1" x14ac:dyDescent="0.25">
      <c r="A7" s="2"/>
      <c r="B7" s="73" t="s">
        <v>10</v>
      </c>
      <c r="C7" s="74">
        <v>94607.8</v>
      </c>
      <c r="D7" s="75">
        <v>131307.79999999999</v>
      </c>
      <c r="E7" s="76"/>
      <c r="F7" s="77">
        <v>17234</v>
      </c>
      <c r="G7" s="77"/>
      <c r="H7" s="77">
        <v>33587</v>
      </c>
      <c r="I7" s="77">
        <v>55294.400000000001</v>
      </c>
      <c r="J7" s="77">
        <v>119819</v>
      </c>
      <c r="K7" s="78">
        <v>11488.8</v>
      </c>
      <c r="L7" s="79">
        <v>143117.6</v>
      </c>
      <c r="M7" s="80">
        <v>12909.2</v>
      </c>
      <c r="N7" s="81">
        <f t="shared" ref="N7:N15" si="0">L7/F7</f>
        <v>8.3043750725310428</v>
      </c>
      <c r="O7" s="81" t="e">
        <f>L7/E7</f>
        <v>#DIV/0!</v>
      </c>
      <c r="P7" s="81">
        <f t="shared" ref="P7:P17" si="1">L7/J7</f>
        <v>1.1944482928417028</v>
      </c>
      <c r="Q7" s="81">
        <f>L7/D7</f>
        <v>1.0899398207874933</v>
      </c>
      <c r="R7" s="81">
        <f>L7/J7</f>
        <v>1.1944482928417028</v>
      </c>
      <c r="S7" s="81">
        <f>M7/K7</f>
        <v>1.123633451709491</v>
      </c>
      <c r="T7" s="80">
        <v>1109.8</v>
      </c>
      <c r="U7" s="59">
        <f t="shared" ref="U7:U15" si="2">L7-E7</f>
        <v>143117.6</v>
      </c>
      <c r="V7" s="87">
        <f>L7-J7</f>
        <v>23298.600000000006</v>
      </c>
      <c r="W7" s="1">
        <f>T7+M7</f>
        <v>14019</v>
      </c>
      <c r="X7" s="1">
        <f t="shared" ref="X7:X17" si="3">T7+L7</f>
        <v>144227.4</v>
      </c>
    </row>
    <row r="8" spans="1:24" ht="17.5" customHeight="1" x14ac:dyDescent="0.25">
      <c r="A8" s="2"/>
      <c r="B8" s="41" t="s">
        <v>1</v>
      </c>
      <c r="C8" s="71">
        <v>15969.3</v>
      </c>
      <c r="D8" s="72">
        <v>21016.7</v>
      </c>
      <c r="E8" s="58"/>
      <c r="F8" s="42">
        <v>2809</v>
      </c>
      <c r="G8" s="42">
        <v>11933.7</v>
      </c>
      <c r="H8" s="42">
        <v>5445</v>
      </c>
      <c r="I8" s="42">
        <v>9665.2000000000007</v>
      </c>
      <c r="J8" s="42">
        <v>18534.8</v>
      </c>
      <c r="K8" s="43">
        <v>2481.9</v>
      </c>
      <c r="L8" s="44">
        <v>25403</v>
      </c>
      <c r="M8" s="45">
        <v>3042.6</v>
      </c>
      <c r="N8" s="46">
        <f t="shared" si="0"/>
        <v>9.0434318262726947</v>
      </c>
      <c r="O8" s="46" t="e">
        <f t="shared" ref="O8:O17" si="4">L8/E8</f>
        <v>#DIV/0!</v>
      </c>
      <c r="P8" s="46">
        <f t="shared" si="1"/>
        <v>1.3705570062800787</v>
      </c>
      <c r="Q8" s="46">
        <f t="shared" ref="Q8:Q15" si="5">L8/D8</f>
        <v>1.2087054580405105</v>
      </c>
      <c r="R8" s="46">
        <f t="shared" ref="R8:R17" si="6">L8/J8</f>
        <v>1.3705570062800787</v>
      </c>
      <c r="S8" s="46">
        <f t="shared" ref="S8:S17" si="7">M8/K8</f>
        <v>1.2259156291550828</v>
      </c>
      <c r="T8" s="45">
        <v>342</v>
      </c>
      <c r="U8" s="60">
        <f t="shared" si="2"/>
        <v>25403</v>
      </c>
      <c r="V8" s="86">
        <f t="shared" ref="V8:V15" si="8">L8-J8</f>
        <v>6868.2000000000007</v>
      </c>
      <c r="W8" s="1">
        <f t="shared" ref="W8:W17" si="9">T8+M8</f>
        <v>3384.6</v>
      </c>
      <c r="X8" s="1">
        <f t="shared" si="3"/>
        <v>25745</v>
      </c>
    </row>
    <row r="9" spans="1:24" ht="16.5" customHeight="1" x14ac:dyDescent="0.25">
      <c r="A9" s="2"/>
      <c r="B9" s="41" t="s">
        <v>2</v>
      </c>
      <c r="C9" s="71">
        <v>12398.4</v>
      </c>
      <c r="D9" s="72">
        <v>13627.6</v>
      </c>
      <c r="E9" s="58"/>
      <c r="F9" s="42">
        <v>2118</v>
      </c>
      <c r="G9" s="42">
        <v>9323.1</v>
      </c>
      <c r="H9" s="42">
        <v>4529</v>
      </c>
      <c r="I9" s="42">
        <v>8704.4</v>
      </c>
      <c r="J9" s="42">
        <v>11294.6</v>
      </c>
      <c r="K9" s="43">
        <v>2333</v>
      </c>
      <c r="L9" s="44">
        <v>14647.4</v>
      </c>
      <c r="M9" s="45">
        <v>1892.4</v>
      </c>
      <c r="N9" s="46">
        <f t="shared" si="0"/>
        <v>6.915675165250236</v>
      </c>
      <c r="O9" s="46" t="e">
        <f t="shared" si="4"/>
        <v>#DIV/0!</v>
      </c>
      <c r="P9" s="46">
        <f t="shared" si="1"/>
        <v>1.2968498220388502</v>
      </c>
      <c r="Q9" s="46">
        <f t="shared" si="5"/>
        <v>1.0748334262819572</v>
      </c>
      <c r="R9" s="46">
        <f t="shared" si="6"/>
        <v>1.2968498220388502</v>
      </c>
      <c r="S9" s="46">
        <f t="shared" si="7"/>
        <v>0.81114444920702966</v>
      </c>
      <c r="T9" s="45">
        <v>219.8</v>
      </c>
      <c r="U9" s="61">
        <f t="shared" si="2"/>
        <v>14647.4</v>
      </c>
      <c r="V9" s="86">
        <f t="shared" si="8"/>
        <v>3352.7999999999993</v>
      </c>
      <c r="W9" s="1">
        <f t="shared" si="9"/>
        <v>2112.2000000000003</v>
      </c>
      <c r="X9" s="1">
        <f t="shared" si="3"/>
        <v>14867.199999999999</v>
      </c>
    </row>
    <row r="10" spans="1:24" ht="17.5" customHeight="1" x14ac:dyDescent="0.25">
      <c r="A10" s="2"/>
      <c r="B10" s="41" t="s">
        <v>3</v>
      </c>
      <c r="C10" s="71">
        <v>8120</v>
      </c>
      <c r="D10" s="72">
        <v>8120</v>
      </c>
      <c r="E10" s="58"/>
      <c r="F10" s="42">
        <v>473</v>
      </c>
      <c r="G10" s="42">
        <v>4054</v>
      </c>
      <c r="H10" s="42">
        <v>1183</v>
      </c>
      <c r="I10" s="42">
        <v>2344</v>
      </c>
      <c r="J10" s="42">
        <v>6755</v>
      </c>
      <c r="K10" s="43">
        <v>1365</v>
      </c>
      <c r="L10" s="44">
        <v>9206.7999999999993</v>
      </c>
      <c r="M10" s="45">
        <v>989</v>
      </c>
      <c r="N10" s="46">
        <f t="shared" si="0"/>
        <v>19.464693446088795</v>
      </c>
      <c r="O10" s="46" t="e">
        <f t="shared" si="4"/>
        <v>#DIV/0!</v>
      </c>
      <c r="P10" s="46">
        <f t="shared" si="1"/>
        <v>1.362960769800148</v>
      </c>
      <c r="Q10" s="46">
        <f t="shared" si="5"/>
        <v>1.1338423645320197</v>
      </c>
      <c r="R10" s="46">
        <f t="shared" si="6"/>
        <v>1.362960769800148</v>
      </c>
      <c r="S10" s="46">
        <f t="shared" si="7"/>
        <v>0.72454212454212452</v>
      </c>
      <c r="T10" s="45">
        <v>27.9</v>
      </c>
      <c r="U10" s="60">
        <f t="shared" si="2"/>
        <v>9206.7999999999993</v>
      </c>
      <c r="V10" s="86">
        <f t="shared" si="8"/>
        <v>2451.7999999999993</v>
      </c>
      <c r="W10" s="1">
        <f t="shared" si="9"/>
        <v>1016.9</v>
      </c>
      <c r="X10" s="1">
        <f t="shared" si="3"/>
        <v>9234.6999999999989</v>
      </c>
    </row>
    <row r="11" spans="1:24" ht="14.95" customHeight="1" x14ac:dyDescent="0.25">
      <c r="A11" s="2"/>
      <c r="B11" s="41" t="s">
        <v>4</v>
      </c>
      <c r="C11" s="71">
        <v>3036.5</v>
      </c>
      <c r="D11" s="72">
        <v>6024.3</v>
      </c>
      <c r="E11" s="58"/>
      <c r="F11" s="42">
        <v>559</v>
      </c>
      <c r="G11" s="42">
        <v>2170</v>
      </c>
      <c r="H11" s="42">
        <v>865</v>
      </c>
      <c r="I11" s="42">
        <v>1682.9</v>
      </c>
      <c r="J11" s="42">
        <v>5531.3</v>
      </c>
      <c r="K11" s="43">
        <v>493</v>
      </c>
      <c r="L11" s="44">
        <v>6672.9</v>
      </c>
      <c r="M11" s="45">
        <v>429.4</v>
      </c>
      <c r="N11" s="46">
        <f t="shared" si="0"/>
        <v>11.937209302325581</v>
      </c>
      <c r="O11" s="46" t="e">
        <f t="shared" si="4"/>
        <v>#DIV/0!</v>
      </c>
      <c r="P11" s="46">
        <f t="shared" si="1"/>
        <v>1.2063890947878437</v>
      </c>
      <c r="Q11" s="46">
        <f t="shared" si="5"/>
        <v>1.1076639609581196</v>
      </c>
      <c r="R11" s="46">
        <f t="shared" si="6"/>
        <v>1.2063890947878437</v>
      </c>
      <c r="S11" s="46">
        <f t="shared" si="7"/>
        <v>0.87099391480730215</v>
      </c>
      <c r="T11" s="45">
        <v>22.2</v>
      </c>
      <c r="U11" s="60">
        <f t="shared" si="2"/>
        <v>6672.9</v>
      </c>
      <c r="V11" s="86">
        <f t="shared" si="8"/>
        <v>1141.5999999999995</v>
      </c>
      <c r="W11" s="1">
        <f t="shared" si="9"/>
        <v>451.59999999999997</v>
      </c>
      <c r="X11" s="1">
        <f t="shared" si="3"/>
        <v>6695.0999999999995</v>
      </c>
    </row>
    <row r="12" spans="1:24" ht="17.5" customHeight="1" x14ac:dyDescent="0.25">
      <c r="A12" s="2"/>
      <c r="B12" s="41" t="s">
        <v>5</v>
      </c>
      <c r="C12" s="71">
        <v>7082.5</v>
      </c>
      <c r="D12" s="72">
        <v>8679.5</v>
      </c>
      <c r="E12" s="58"/>
      <c r="F12" s="42">
        <v>1082</v>
      </c>
      <c r="G12" s="42">
        <v>7379.1</v>
      </c>
      <c r="H12" s="42">
        <v>1811</v>
      </c>
      <c r="I12" s="42">
        <v>3920</v>
      </c>
      <c r="J12" s="42">
        <v>8394.5</v>
      </c>
      <c r="K12" s="43">
        <v>285</v>
      </c>
      <c r="L12" s="44">
        <v>9380.4</v>
      </c>
      <c r="M12" s="45">
        <v>526.4</v>
      </c>
      <c r="N12" s="46">
        <f t="shared" si="0"/>
        <v>8.6695009242144181</v>
      </c>
      <c r="O12" s="46" t="e">
        <f t="shared" si="4"/>
        <v>#DIV/0!</v>
      </c>
      <c r="P12" s="46">
        <f t="shared" si="1"/>
        <v>1.1174459467508486</v>
      </c>
      <c r="Q12" s="46">
        <f t="shared" si="5"/>
        <v>1.0807534996255543</v>
      </c>
      <c r="R12" s="46">
        <f t="shared" si="6"/>
        <v>1.1174459467508486</v>
      </c>
      <c r="S12" s="46">
        <f t="shared" si="7"/>
        <v>1.847017543859649</v>
      </c>
      <c r="T12" s="45">
        <v>16.899999999999999</v>
      </c>
      <c r="U12" s="60">
        <f t="shared" si="2"/>
        <v>9380.4</v>
      </c>
      <c r="V12" s="86">
        <f t="shared" si="8"/>
        <v>985.89999999999964</v>
      </c>
      <c r="W12" s="1">
        <f t="shared" si="9"/>
        <v>543.29999999999995</v>
      </c>
      <c r="X12" s="1">
        <f t="shared" si="3"/>
        <v>9397.2999999999993</v>
      </c>
    </row>
    <row r="13" spans="1:24" ht="16.149999999999999" customHeight="1" x14ac:dyDescent="0.25">
      <c r="A13" s="2"/>
      <c r="B13" s="41" t="s">
        <v>6</v>
      </c>
      <c r="C13" s="71">
        <v>12023</v>
      </c>
      <c r="D13" s="72">
        <v>12727</v>
      </c>
      <c r="E13" s="58"/>
      <c r="F13" s="42">
        <v>2021</v>
      </c>
      <c r="G13" s="42">
        <v>14730</v>
      </c>
      <c r="H13" s="42">
        <v>3686</v>
      </c>
      <c r="I13" s="42">
        <v>7264</v>
      </c>
      <c r="J13" s="42">
        <v>10587</v>
      </c>
      <c r="K13" s="43">
        <v>2140</v>
      </c>
      <c r="L13" s="44">
        <v>12222.3</v>
      </c>
      <c r="M13" s="45">
        <v>-169.2</v>
      </c>
      <c r="N13" s="46">
        <f t="shared" si="0"/>
        <v>6.0476496783770406</v>
      </c>
      <c r="O13" s="46" t="e">
        <f t="shared" si="4"/>
        <v>#DIV/0!</v>
      </c>
      <c r="P13" s="46">
        <f t="shared" si="1"/>
        <v>1.1544630206857467</v>
      </c>
      <c r="Q13" s="46">
        <f t="shared" si="5"/>
        <v>0.96034415023179065</v>
      </c>
      <c r="R13" s="46">
        <f t="shared" si="6"/>
        <v>1.1544630206857467</v>
      </c>
      <c r="S13" s="46">
        <f t="shared" si="7"/>
        <v>-7.9065420560747654E-2</v>
      </c>
      <c r="T13" s="45">
        <v>75.5</v>
      </c>
      <c r="U13" s="60">
        <f t="shared" si="2"/>
        <v>12222.3</v>
      </c>
      <c r="V13" s="86">
        <f t="shared" si="8"/>
        <v>1635.2999999999993</v>
      </c>
      <c r="W13" s="1">
        <f t="shared" si="9"/>
        <v>-93.699999999999989</v>
      </c>
      <c r="X13" s="1">
        <f t="shared" si="3"/>
        <v>12297.8</v>
      </c>
    </row>
    <row r="14" spans="1:24" ht="18" customHeight="1" x14ac:dyDescent="0.25">
      <c r="A14" s="2"/>
      <c r="B14" s="47" t="s">
        <v>12</v>
      </c>
      <c r="C14" s="71">
        <v>2905</v>
      </c>
      <c r="D14" s="72">
        <v>3606.8</v>
      </c>
      <c r="E14" s="58"/>
      <c r="F14" s="42">
        <v>380</v>
      </c>
      <c r="G14" s="42">
        <v>1811</v>
      </c>
      <c r="H14" s="42">
        <v>866</v>
      </c>
      <c r="I14" s="42">
        <v>1563.8</v>
      </c>
      <c r="J14" s="42">
        <v>2429.8000000000002</v>
      </c>
      <c r="K14" s="43">
        <v>1177</v>
      </c>
      <c r="L14" s="44">
        <v>4229.2</v>
      </c>
      <c r="M14" s="45">
        <v>1092.5</v>
      </c>
      <c r="N14" s="46">
        <f t="shared" si="0"/>
        <v>11.129473684210526</v>
      </c>
      <c r="O14" s="46" t="e">
        <f t="shared" si="4"/>
        <v>#DIV/0!</v>
      </c>
      <c r="P14" s="46">
        <f t="shared" si="1"/>
        <v>1.7405547781710426</v>
      </c>
      <c r="Q14" s="46">
        <f t="shared" si="5"/>
        <v>1.1725629366751691</v>
      </c>
      <c r="R14" s="46">
        <f t="shared" si="6"/>
        <v>1.7405547781710426</v>
      </c>
      <c r="S14" s="46">
        <f t="shared" si="7"/>
        <v>0.9282073067119796</v>
      </c>
      <c r="T14" s="45">
        <v>75.8</v>
      </c>
      <c r="U14" s="60">
        <f t="shared" si="2"/>
        <v>4229.2</v>
      </c>
      <c r="V14" s="86">
        <f t="shared" si="8"/>
        <v>1799.3999999999996</v>
      </c>
      <c r="W14" s="1">
        <f t="shared" si="9"/>
        <v>1168.3</v>
      </c>
      <c r="X14" s="1">
        <f t="shared" si="3"/>
        <v>4305</v>
      </c>
    </row>
    <row r="15" spans="1:24" ht="17.5" customHeight="1" x14ac:dyDescent="0.25">
      <c r="A15" s="2"/>
      <c r="B15" s="41" t="s">
        <v>7</v>
      </c>
      <c r="C15" s="71">
        <v>8340</v>
      </c>
      <c r="D15" s="72">
        <v>12353.8</v>
      </c>
      <c r="E15" s="58"/>
      <c r="F15" s="42">
        <v>1423</v>
      </c>
      <c r="G15" s="42">
        <v>8860</v>
      </c>
      <c r="H15" s="42">
        <v>2989</v>
      </c>
      <c r="I15" s="42">
        <v>5636.5</v>
      </c>
      <c r="J15" s="42">
        <v>10984.7</v>
      </c>
      <c r="K15" s="43">
        <v>1369.1</v>
      </c>
      <c r="L15" s="44">
        <v>14116.5</v>
      </c>
      <c r="M15" s="45">
        <v>1177.5999999999999</v>
      </c>
      <c r="N15" s="46">
        <f t="shared" si="0"/>
        <v>9.9202389318341524</v>
      </c>
      <c r="O15" s="46" t="e">
        <f t="shared" si="4"/>
        <v>#DIV/0!</v>
      </c>
      <c r="P15" s="46">
        <f t="shared" si="1"/>
        <v>1.2851056469452966</v>
      </c>
      <c r="Q15" s="46">
        <f t="shared" si="5"/>
        <v>1.142684841910991</v>
      </c>
      <c r="R15" s="46">
        <f t="shared" si="6"/>
        <v>1.2851056469452966</v>
      </c>
      <c r="S15" s="46">
        <f t="shared" si="7"/>
        <v>0.86012709078956973</v>
      </c>
      <c r="T15" s="45">
        <v>65.599999999999994</v>
      </c>
      <c r="U15" s="60">
        <f t="shared" si="2"/>
        <v>14116.5</v>
      </c>
      <c r="V15" s="86">
        <f t="shared" si="8"/>
        <v>3131.7999999999993</v>
      </c>
      <c r="W15" s="1">
        <f t="shared" si="9"/>
        <v>1243.1999999999998</v>
      </c>
      <c r="X15" s="1">
        <f t="shared" si="3"/>
        <v>14182.1</v>
      </c>
    </row>
    <row r="16" spans="1:24" ht="28.2" customHeight="1" x14ac:dyDescent="0.25">
      <c r="A16" s="2"/>
      <c r="B16" s="73" t="s">
        <v>9</v>
      </c>
      <c r="C16" s="74">
        <f>C8+C9+C10+C11+C12+C13+C14+C15</f>
        <v>69874.7</v>
      </c>
      <c r="D16" s="82">
        <f>D8+D9+D10+D11+D12+D13+D14+D15</f>
        <v>86155.700000000012</v>
      </c>
      <c r="E16" s="83">
        <f t="shared" ref="E16:N16" si="10">E8+E9+E10+E11+E12+E13+E14+E15</f>
        <v>0</v>
      </c>
      <c r="F16" s="78">
        <f t="shared" si="10"/>
        <v>10865</v>
      </c>
      <c r="G16" s="78">
        <f t="shared" si="10"/>
        <v>60260.9</v>
      </c>
      <c r="H16" s="78">
        <f t="shared" si="10"/>
        <v>21374</v>
      </c>
      <c r="I16" s="78">
        <f>I8+I9+I10+I11+I12+I13+I14+I15</f>
        <v>40780.800000000003</v>
      </c>
      <c r="J16" s="78">
        <f t="shared" si="10"/>
        <v>74511.700000000012</v>
      </c>
      <c r="K16" s="78">
        <f t="shared" si="10"/>
        <v>11644</v>
      </c>
      <c r="L16" s="78">
        <f>SUM(L8:L15)</f>
        <v>95878.5</v>
      </c>
      <c r="M16" s="78">
        <f t="shared" si="10"/>
        <v>8980.6999999999989</v>
      </c>
      <c r="N16" s="78">
        <f t="shared" si="10"/>
        <v>83.127872958573434</v>
      </c>
      <c r="O16" s="81" t="e">
        <f t="shared" si="4"/>
        <v>#DIV/0!</v>
      </c>
      <c r="P16" s="81">
        <f t="shared" si="1"/>
        <v>1.2867576501408502</v>
      </c>
      <c r="Q16" s="81">
        <f>L16/D16</f>
        <v>1.1128515002489676</v>
      </c>
      <c r="R16" s="81">
        <f t="shared" si="6"/>
        <v>1.2867576501408502</v>
      </c>
      <c r="S16" s="81">
        <f t="shared" si="7"/>
        <v>0.77127275850223287</v>
      </c>
      <c r="T16" s="84">
        <f>T8+T9+T10+T11+T12+T13+T14+T15</f>
        <v>845.69999999999993</v>
      </c>
      <c r="U16" s="84">
        <f t="shared" ref="U16:V16" si="11">U8+U9+U10+U11+U12+U13+U14+U15</f>
        <v>95878.5</v>
      </c>
      <c r="V16" s="88">
        <f t="shared" si="11"/>
        <v>21366.799999999999</v>
      </c>
      <c r="W16" s="1">
        <f t="shared" si="9"/>
        <v>9826.4</v>
      </c>
      <c r="X16" s="1">
        <f t="shared" si="3"/>
        <v>96724.2</v>
      </c>
    </row>
    <row r="17" spans="1:24" ht="17.5" customHeight="1" x14ac:dyDescent="0.25">
      <c r="A17" s="2"/>
      <c r="B17" s="73" t="s">
        <v>8</v>
      </c>
      <c r="C17" s="74">
        <f>C7+C16</f>
        <v>164482.5</v>
      </c>
      <c r="D17" s="82">
        <f>D7+D16</f>
        <v>217463.5</v>
      </c>
      <c r="E17" s="78">
        <f t="shared" ref="E17:M17" si="12">E7+E16</f>
        <v>0</v>
      </c>
      <c r="F17" s="78">
        <f t="shared" si="12"/>
        <v>28099</v>
      </c>
      <c r="G17" s="78">
        <f t="shared" si="12"/>
        <v>60260.9</v>
      </c>
      <c r="H17" s="78">
        <f t="shared" si="12"/>
        <v>54961</v>
      </c>
      <c r="I17" s="78">
        <f>I7+I16</f>
        <v>96075.200000000012</v>
      </c>
      <c r="J17" s="78">
        <f t="shared" ref="J17" si="13">J7+J16</f>
        <v>194330.7</v>
      </c>
      <c r="K17" s="78">
        <f t="shared" si="12"/>
        <v>23132.799999999999</v>
      </c>
      <c r="L17" s="78">
        <f t="shared" si="12"/>
        <v>238996.1</v>
      </c>
      <c r="M17" s="78">
        <f t="shared" si="12"/>
        <v>21889.9</v>
      </c>
      <c r="N17" s="81">
        <f>L17/F17</f>
        <v>8.5055019751592589</v>
      </c>
      <c r="O17" s="81" t="e">
        <f t="shared" si="4"/>
        <v>#DIV/0!</v>
      </c>
      <c r="P17" s="81">
        <f t="shared" si="1"/>
        <v>1.2298422225618495</v>
      </c>
      <c r="Q17" s="81">
        <f>L17/D17</f>
        <v>1.099017076428918</v>
      </c>
      <c r="R17" s="81">
        <f t="shared" si="6"/>
        <v>1.2298422225618495</v>
      </c>
      <c r="S17" s="81">
        <f t="shared" si="7"/>
        <v>0.94627109558721823</v>
      </c>
      <c r="T17" s="85">
        <f>T16+T7</f>
        <v>1955.5</v>
      </c>
      <c r="U17" s="85">
        <f t="shared" ref="U17:V17" si="14">U16+U7</f>
        <v>238996.1</v>
      </c>
      <c r="V17" s="89">
        <f t="shared" si="14"/>
        <v>44665.400000000009</v>
      </c>
      <c r="W17" s="1">
        <f t="shared" si="9"/>
        <v>23845.4</v>
      </c>
      <c r="X17" s="1">
        <f t="shared" si="3"/>
        <v>240951.6</v>
      </c>
    </row>
    <row r="18" spans="1:24" ht="7.5" hidden="1" customHeight="1" x14ac:dyDescent="0.25">
      <c r="A18" s="2"/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</row>
    <row r="19" spans="1:24" ht="21.25" customHeight="1" x14ac:dyDescent="0.25">
      <c r="A19" s="2"/>
      <c r="B19" s="129"/>
      <c r="C19" s="129"/>
      <c r="D19" s="129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</row>
    <row r="20" spans="1:24" ht="63" customHeight="1" x14ac:dyDescent="0.3">
      <c r="A20" s="2"/>
      <c r="B20" s="55" t="s">
        <v>24</v>
      </c>
      <c r="C20" s="55"/>
      <c r="D20" s="55"/>
      <c r="E20" s="55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119" t="s">
        <v>19</v>
      </c>
      <c r="T20" s="119"/>
      <c r="U20" s="119"/>
      <c r="V20" s="119"/>
    </row>
    <row r="21" spans="1:24" ht="14.95" customHeight="1" x14ac:dyDescent="0.25">
      <c r="A21" s="2"/>
      <c r="B21" s="51" t="s">
        <v>25</v>
      </c>
      <c r="C21" s="51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3"/>
      <c r="P21" s="53"/>
      <c r="Q21" s="53"/>
      <c r="R21" s="53"/>
      <c r="S21" s="53"/>
      <c r="T21" s="53"/>
    </row>
    <row r="22" spans="1:24" ht="12.6" customHeight="1" x14ac:dyDescent="0.25">
      <c r="A22" s="2"/>
      <c r="B22" s="51">
        <v>26494</v>
      </c>
      <c r="C22" s="51"/>
      <c r="D22" s="51"/>
      <c r="E22" s="52"/>
      <c r="F22" s="52"/>
      <c r="G22" s="52"/>
      <c r="H22" s="52"/>
      <c r="I22" s="52"/>
      <c r="J22" s="52"/>
      <c r="K22" s="53"/>
      <c r="L22" s="53"/>
      <c r="M22" s="53"/>
      <c r="N22" s="53"/>
      <c r="O22" s="53"/>
      <c r="P22" s="53"/>
      <c r="Q22" s="53"/>
      <c r="R22" s="53"/>
      <c r="S22" s="53"/>
      <c r="T22" s="53"/>
    </row>
  </sheetData>
  <mergeCells count="27">
    <mergeCell ref="B1:T1"/>
    <mergeCell ref="U4:U6"/>
    <mergeCell ref="B19:T19"/>
    <mergeCell ref="M4:M6"/>
    <mergeCell ref="N4:N6"/>
    <mergeCell ref="R4:R6"/>
    <mergeCell ref="S4:S6"/>
    <mergeCell ref="T4:T6"/>
    <mergeCell ref="B18:T18"/>
    <mergeCell ref="I4:I6"/>
    <mergeCell ref="Q4:Q6"/>
    <mergeCell ref="P4:P6"/>
    <mergeCell ref="B2:T2"/>
    <mergeCell ref="B3:T3"/>
    <mergeCell ref="B4:B6"/>
    <mergeCell ref="D4:D6"/>
    <mergeCell ref="C4:C6"/>
    <mergeCell ref="E4:E6"/>
    <mergeCell ref="F4:F6"/>
    <mergeCell ref="G4:G6"/>
    <mergeCell ref="V4:V6"/>
    <mergeCell ref="S20:V20"/>
    <mergeCell ref="L4:L6"/>
    <mergeCell ref="H4:H6"/>
    <mergeCell ref="O4:O6"/>
    <mergeCell ref="J4:J6"/>
    <mergeCell ref="K4:K6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topLeftCell="B1" workbookViewId="0">
      <selection activeCell="K14" sqref="K14"/>
    </sheetView>
  </sheetViews>
  <sheetFormatPr defaultRowHeight="12.9" x14ac:dyDescent="0.2"/>
  <cols>
    <col min="1" max="1" width="2.625" customWidth="1"/>
    <col min="2" max="2" width="2.875" style="3" customWidth="1"/>
    <col min="3" max="3" width="20.375" customWidth="1"/>
    <col min="4" max="4" width="13" style="3" customWidth="1"/>
    <col min="5" max="5" width="13.375" style="3" customWidth="1"/>
    <col min="6" max="6" width="10.75" style="3" hidden="1" customWidth="1"/>
    <col min="7" max="7" width="2.625" style="3" hidden="1" customWidth="1"/>
    <col min="8" max="8" width="9.875" style="3" hidden="1" customWidth="1"/>
    <col min="9" max="9" width="12.25" style="3" hidden="1" customWidth="1"/>
    <col min="10" max="10" width="11.625" style="3" customWidth="1"/>
    <col min="11" max="11" width="10.875" style="3" customWidth="1"/>
    <col min="12" max="12" width="11.375" style="3" customWidth="1"/>
    <col min="13" max="13" width="12.375" style="3" hidden="1" customWidth="1"/>
    <col min="14" max="14" width="11.25" style="3" hidden="1" customWidth="1"/>
    <col min="15" max="15" width="12.875" style="3" customWidth="1"/>
    <col min="16" max="16" width="11.625" style="3" customWidth="1"/>
    <col min="17" max="17" width="9.75" style="3" hidden="1" customWidth="1"/>
    <col min="18" max="18" width="12" style="3" customWidth="1"/>
    <col min="19" max="19" width="11.625" customWidth="1"/>
    <col min="21" max="21" width="8.625" customWidth="1"/>
  </cols>
  <sheetData>
    <row r="1" spans="1:23" ht="35.5" customHeight="1" x14ac:dyDescent="0.3">
      <c r="A1" s="2"/>
      <c r="B1" s="2"/>
      <c r="C1" s="21"/>
      <c r="D1" s="62"/>
      <c r="E1" s="111" t="s">
        <v>14</v>
      </c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21"/>
    </row>
    <row r="2" spans="1:23" ht="21.75" customHeight="1" x14ac:dyDescent="0.3">
      <c r="A2" s="2"/>
      <c r="B2" s="2"/>
      <c r="C2" s="134" t="s">
        <v>11</v>
      </c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</row>
    <row r="3" spans="1:23" ht="37.200000000000003" customHeight="1" x14ac:dyDescent="0.25">
      <c r="A3" s="2"/>
      <c r="B3" s="2"/>
      <c r="C3" s="135" t="s">
        <v>47</v>
      </c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</row>
    <row r="4" spans="1:23" ht="13.75" customHeight="1" x14ac:dyDescent="0.25">
      <c r="A4" s="2"/>
      <c r="B4" s="2"/>
      <c r="C4" s="136" t="s">
        <v>0</v>
      </c>
      <c r="D4" s="122" t="s">
        <v>34</v>
      </c>
      <c r="E4" s="121" t="s">
        <v>33</v>
      </c>
      <c r="F4" s="121" t="s">
        <v>35</v>
      </c>
      <c r="G4" s="121" t="s">
        <v>15</v>
      </c>
      <c r="H4" s="121" t="s">
        <v>37</v>
      </c>
      <c r="I4" s="122" t="s">
        <v>40</v>
      </c>
      <c r="J4" s="120" t="s">
        <v>41</v>
      </c>
      <c r="K4" s="120" t="s">
        <v>42</v>
      </c>
      <c r="L4" s="120" t="s">
        <v>43</v>
      </c>
      <c r="M4" s="120" t="s">
        <v>36</v>
      </c>
      <c r="N4" s="120" t="s">
        <v>38</v>
      </c>
      <c r="O4" s="138" t="s">
        <v>46</v>
      </c>
      <c r="P4" s="120" t="s">
        <v>39</v>
      </c>
      <c r="Q4" s="120" t="s">
        <v>44</v>
      </c>
      <c r="R4" s="120" t="s">
        <v>45</v>
      </c>
      <c r="S4" s="141" t="s">
        <v>48</v>
      </c>
    </row>
    <row r="5" spans="1:23" s="3" customFormat="1" ht="13.75" customHeight="1" x14ac:dyDescent="0.25">
      <c r="A5" s="2"/>
      <c r="B5" s="2"/>
      <c r="C5" s="136"/>
      <c r="D5" s="123"/>
      <c r="E5" s="121"/>
      <c r="F5" s="121"/>
      <c r="G5" s="121"/>
      <c r="H5" s="121"/>
      <c r="I5" s="123"/>
      <c r="J5" s="120"/>
      <c r="K5" s="120"/>
      <c r="L5" s="120"/>
      <c r="M5" s="120"/>
      <c r="N5" s="120"/>
      <c r="O5" s="139"/>
      <c r="P5" s="120"/>
      <c r="Q5" s="120"/>
      <c r="R5" s="120"/>
      <c r="S5" s="142"/>
    </row>
    <row r="6" spans="1:23" ht="89.5" customHeight="1" x14ac:dyDescent="0.25">
      <c r="A6" s="2"/>
      <c r="B6" s="2"/>
      <c r="C6" s="136"/>
      <c r="D6" s="124"/>
      <c r="E6" s="121"/>
      <c r="F6" s="121"/>
      <c r="G6" s="121"/>
      <c r="H6" s="121"/>
      <c r="I6" s="124"/>
      <c r="J6" s="120"/>
      <c r="K6" s="120"/>
      <c r="L6" s="120"/>
      <c r="M6" s="120"/>
      <c r="N6" s="120"/>
      <c r="O6" s="140"/>
      <c r="P6" s="120"/>
      <c r="Q6" s="120"/>
      <c r="R6" s="120"/>
      <c r="S6" s="143"/>
    </row>
    <row r="7" spans="1:23" ht="28.9" customHeight="1" x14ac:dyDescent="0.25">
      <c r="A7" s="2"/>
      <c r="B7" s="2"/>
      <c r="C7" s="35" t="s">
        <v>10</v>
      </c>
      <c r="D7" s="65">
        <v>80098.2</v>
      </c>
      <c r="E7" s="54">
        <v>100890.8</v>
      </c>
      <c r="F7" s="36"/>
      <c r="G7" s="36">
        <v>24033.7</v>
      </c>
      <c r="H7" s="36"/>
      <c r="I7" s="36"/>
      <c r="J7" s="37">
        <v>17002</v>
      </c>
      <c r="K7" s="38">
        <v>106563.1</v>
      </c>
      <c r="L7" s="39">
        <v>10407.299999999999</v>
      </c>
      <c r="M7" s="66" t="e">
        <f>K7/F7</f>
        <v>#DIV/0!</v>
      </c>
      <c r="N7" s="40" t="e">
        <f>K7/H7</f>
        <v>#DIV/0!</v>
      </c>
      <c r="O7" s="68">
        <f>K7-E7</f>
        <v>5672.3000000000029</v>
      </c>
      <c r="P7" s="40">
        <f>K7/E7</f>
        <v>1.0562221728839498</v>
      </c>
      <c r="Q7" s="40" t="e">
        <f>K7/I7</f>
        <v>#DIV/0!</v>
      </c>
      <c r="R7" s="40">
        <f>L7/J7</f>
        <v>0.61212210328196681</v>
      </c>
      <c r="S7" s="39">
        <v>1729.2</v>
      </c>
      <c r="T7" s="1"/>
      <c r="U7" s="1"/>
      <c r="V7" s="1">
        <f>S7+L7</f>
        <v>12136.5</v>
      </c>
      <c r="W7" s="1">
        <f>S7+K7</f>
        <v>108292.3</v>
      </c>
    </row>
    <row r="8" spans="1:23" ht="17.5" customHeight="1" x14ac:dyDescent="0.25">
      <c r="A8" s="2"/>
      <c r="B8" s="2"/>
      <c r="C8" s="41" t="s">
        <v>1</v>
      </c>
      <c r="D8" s="63">
        <v>14802.3</v>
      </c>
      <c r="E8" s="58">
        <v>18191.8</v>
      </c>
      <c r="F8" s="42"/>
      <c r="G8" s="42">
        <v>3335</v>
      </c>
      <c r="H8" s="42"/>
      <c r="I8" s="42"/>
      <c r="J8" s="43">
        <v>4914.8</v>
      </c>
      <c r="K8" s="44">
        <v>22894.6</v>
      </c>
      <c r="L8" s="45">
        <v>5739.6</v>
      </c>
      <c r="M8" s="67" t="e">
        <f>K8/F8</f>
        <v>#DIV/0!</v>
      </c>
      <c r="N8" s="46" t="e">
        <f t="shared" ref="N8:N15" si="0">K8/H8</f>
        <v>#DIV/0!</v>
      </c>
      <c r="O8" s="69">
        <f t="shared" ref="O8:O17" si="1">K8-E8</f>
        <v>4702.7999999999993</v>
      </c>
      <c r="P8" s="70">
        <f t="shared" ref="P8:P15" si="2">K8/E8</f>
        <v>1.2585120768697984</v>
      </c>
      <c r="Q8" s="46" t="e">
        <f t="shared" ref="Q8:Q17" si="3">K8/I8</f>
        <v>#DIV/0!</v>
      </c>
      <c r="R8" s="46">
        <f t="shared" ref="R8:R17" si="4">L8/J8</f>
        <v>1.1678196467811508</v>
      </c>
      <c r="S8" s="45">
        <v>327.39999999999998</v>
      </c>
      <c r="T8" s="1"/>
      <c r="U8" s="1"/>
      <c r="V8" s="1">
        <f t="shared" ref="V8:V17" si="5">S8+L8</f>
        <v>6067</v>
      </c>
      <c r="W8" s="1">
        <f t="shared" ref="W8:W17" si="6">S8+K8</f>
        <v>23222</v>
      </c>
    </row>
    <row r="9" spans="1:23" ht="16.5" customHeight="1" x14ac:dyDescent="0.25">
      <c r="A9" s="2"/>
      <c r="B9" s="2"/>
      <c r="C9" s="41" t="s">
        <v>2</v>
      </c>
      <c r="D9" s="63">
        <v>12114.3</v>
      </c>
      <c r="E9" s="58">
        <v>13384.3</v>
      </c>
      <c r="F9" s="42"/>
      <c r="G9" s="42">
        <v>9323.1</v>
      </c>
      <c r="H9" s="42"/>
      <c r="I9" s="42"/>
      <c r="J9" s="43">
        <v>2100.3000000000002</v>
      </c>
      <c r="K9" s="44">
        <v>14244.1</v>
      </c>
      <c r="L9" s="45">
        <v>1689.1</v>
      </c>
      <c r="M9" s="67" t="e">
        <f t="shared" ref="M9:M17" si="7">K9/F9</f>
        <v>#DIV/0!</v>
      </c>
      <c r="N9" s="46" t="e">
        <f t="shared" si="0"/>
        <v>#DIV/0!</v>
      </c>
      <c r="O9" s="69">
        <f t="shared" si="1"/>
        <v>859.80000000000109</v>
      </c>
      <c r="P9" s="70">
        <f t="shared" si="2"/>
        <v>1.0642394447225481</v>
      </c>
      <c r="Q9" s="46" t="e">
        <f t="shared" si="3"/>
        <v>#DIV/0!</v>
      </c>
      <c r="R9" s="46">
        <f t="shared" si="4"/>
        <v>0.80421844498404982</v>
      </c>
      <c r="S9" s="45">
        <v>348.9</v>
      </c>
      <c r="T9" s="1"/>
      <c r="U9" s="1"/>
      <c r="V9" s="1">
        <f t="shared" si="5"/>
        <v>2038</v>
      </c>
      <c r="W9" s="1">
        <f t="shared" si="6"/>
        <v>14593</v>
      </c>
    </row>
    <row r="10" spans="1:23" ht="17.5" customHeight="1" x14ac:dyDescent="0.25">
      <c r="A10" s="2"/>
      <c r="B10" s="2"/>
      <c r="C10" s="41" t="s">
        <v>3</v>
      </c>
      <c r="D10" s="63">
        <v>5041.5</v>
      </c>
      <c r="E10" s="58">
        <v>8588.5</v>
      </c>
      <c r="F10" s="42"/>
      <c r="G10" s="42">
        <v>4054</v>
      </c>
      <c r="H10" s="42"/>
      <c r="I10" s="42"/>
      <c r="J10" s="43">
        <v>2202</v>
      </c>
      <c r="K10" s="44">
        <v>9219</v>
      </c>
      <c r="L10" s="45">
        <v>1105.3</v>
      </c>
      <c r="M10" s="67" t="e">
        <f t="shared" si="7"/>
        <v>#DIV/0!</v>
      </c>
      <c r="N10" s="46" t="e">
        <f t="shared" si="0"/>
        <v>#DIV/0!</v>
      </c>
      <c r="O10" s="69">
        <f t="shared" si="1"/>
        <v>630.5</v>
      </c>
      <c r="P10" s="70">
        <f t="shared" si="2"/>
        <v>1.0734121208592886</v>
      </c>
      <c r="Q10" s="46" t="e">
        <f t="shared" si="3"/>
        <v>#DIV/0!</v>
      </c>
      <c r="R10" s="46">
        <f t="shared" si="4"/>
        <v>0.50195277020890094</v>
      </c>
      <c r="S10" s="45">
        <v>14.7</v>
      </c>
      <c r="T10" s="1"/>
      <c r="U10" s="1"/>
      <c r="V10" s="1">
        <f t="shared" si="5"/>
        <v>1120</v>
      </c>
      <c r="W10" s="1">
        <f t="shared" si="6"/>
        <v>9233.7000000000007</v>
      </c>
    </row>
    <row r="11" spans="1:23" ht="14.95" customHeight="1" x14ac:dyDescent="0.25">
      <c r="A11" s="2"/>
      <c r="B11" s="2"/>
      <c r="C11" s="41" t="s">
        <v>4</v>
      </c>
      <c r="D11" s="63">
        <v>3176.5</v>
      </c>
      <c r="E11" s="58">
        <v>5206.8</v>
      </c>
      <c r="F11" s="42"/>
      <c r="G11" s="42">
        <v>2170</v>
      </c>
      <c r="H11" s="42"/>
      <c r="I11" s="42"/>
      <c r="J11" s="43">
        <v>1278.3</v>
      </c>
      <c r="K11" s="44">
        <v>6005.7</v>
      </c>
      <c r="L11" s="45">
        <v>1181.9000000000001</v>
      </c>
      <c r="M11" s="67" t="e">
        <f t="shared" si="7"/>
        <v>#DIV/0!</v>
      </c>
      <c r="N11" s="46" t="e">
        <f t="shared" si="0"/>
        <v>#DIV/0!</v>
      </c>
      <c r="O11" s="69">
        <f t="shared" si="1"/>
        <v>798.89999999999964</v>
      </c>
      <c r="P11" s="70">
        <f t="shared" si="2"/>
        <v>1.1534339709610508</v>
      </c>
      <c r="Q11" s="46" t="e">
        <f t="shared" si="3"/>
        <v>#DIV/0!</v>
      </c>
      <c r="R11" s="46">
        <f t="shared" si="4"/>
        <v>0.92458734256434338</v>
      </c>
      <c r="S11" s="45">
        <v>19</v>
      </c>
      <c r="T11" s="1"/>
      <c r="U11" s="1"/>
      <c r="V11" s="1">
        <f t="shared" si="5"/>
        <v>1200.9000000000001</v>
      </c>
      <c r="W11" s="1">
        <f t="shared" si="6"/>
        <v>6024.7</v>
      </c>
    </row>
    <row r="12" spans="1:23" ht="17.5" customHeight="1" x14ac:dyDescent="0.25">
      <c r="A12" s="2"/>
      <c r="B12" s="2"/>
      <c r="C12" s="41" t="s">
        <v>5</v>
      </c>
      <c r="D12" s="63">
        <v>6467.4</v>
      </c>
      <c r="E12" s="58">
        <v>7944.9</v>
      </c>
      <c r="F12" s="42"/>
      <c r="G12" s="42">
        <v>7379.1</v>
      </c>
      <c r="H12" s="42"/>
      <c r="I12" s="42"/>
      <c r="J12" s="43">
        <v>586.6</v>
      </c>
      <c r="K12" s="44">
        <v>8757.4</v>
      </c>
      <c r="L12" s="45">
        <v>838.8</v>
      </c>
      <c r="M12" s="67" t="e">
        <f t="shared" si="7"/>
        <v>#DIV/0!</v>
      </c>
      <c r="N12" s="46" t="e">
        <f t="shared" si="0"/>
        <v>#DIV/0!</v>
      </c>
      <c r="O12" s="69">
        <f t="shared" si="1"/>
        <v>812.5</v>
      </c>
      <c r="P12" s="70">
        <f t="shared" si="2"/>
        <v>1.1022668630190438</v>
      </c>
      <c r="Q12" s="46" t="e">
        <f t="shared" si="3"/>
        <v>#DIV/0!</v>
      </c>
      <c r="R12" s="46">
        <f t="shared" si="4"/>
        <v>1.4299352199113535</v>
      </c>
      <c r="S12" s="45">
        <v>208.7</v>
      </c>
      <c r="T12" s="1"/>
      <c r="U12" s="1"/>
      <c r="V12" s="1">
        <f t="shared" si="5"/>
        <v>1047.5</v>
      </c>
      <c r="W12" s="1">
        <f t="shared" si="6"/>
        <v>8966.1</v>
      </c>
    </row>
    <row r="13" spans="1:23" ht="16.149999999999999" customHeight="1" x14ac:dyDescent="0.25">
      <c r="A13" s="2"/>
      <c r="B13" s="2"/>
      <c r="C13" s="41" t="s">
        <v>6</v>
      </c>
      <c r="D13" s="63">
        <v>11385.4</v>
      </c>
      <c r="E13" s="58">
        <v>15143</v>
      </c>
      <c r="F13" s="42"/>
      <c r="G13" s="42">
        <v>14730</v>
      </c>
      <c r="H13" s="42"/>
      <c r="I13" s="42"/>
      <c r="J13" s="43">
        <v>2413</v>
      </c>
      <c r="K13" s="44">
        <v>15344.7</v>
      </c>
      <c r="L13" s="45">
        <v>1043.0999999999999</v>
      </c>
      <c r="M13" s="67" t="e">
        <f t="shared" si="7"/>
        <v>#DIV/0!</v>
      </c>
      <c r="N13" s="46" t="e">
        <f t="shared" si="0"/>
        <v>#DIV/0!</v>
      </c>
      <c r="O13" s="69">
        <f t="shared" si="1"/>
        <v>201.70000000000073</v>
      </c>
      <c r="P13" s="70">
        <f t="shared" si="2"/>
        <v>1.0133196856633429</v>
      </c>
      <c r="Q13" s="46" t="e">
        <f t="shared" si="3"/>
        <v>#DIV/0!</v>
      </c>
      <c r="R13" s="46">
        <f t="shared" si="4"/>
        <v>0.43228346456692912</v>
      </c>
      <c r="S13" s="45">
        <v>11.9</v>
      </c>
      <c r="T13" s="1"/>
      <c r="U13" s="1"/>
      <c r="V13" s="1">
        <f t="shared" si="5"/>
        <v>1055</v>
      </c>
      <c r="W13" s="1">
        <f t="shared" si="6"/>
        <v>15356.6</v>
      </c>
    </row>
    <row r="14" spans="1:23" ht="18" customHeight="1" x14ac:dyDescent="0.25">
      <c r="A14" s="2"/>
      <c r="B14" s="2"/>
      <c r="C14" s="47" t="s">
        <v>12</v>
      </c>
      <c r="D14" s="64">
        <v>2759.3</v>
      </c>
      <c r="E14" s="58">
        <v>4185.8</v>
      </c>
      <c r="F14" s="42"/>
      <c r="G14" s="42">
        <v>1811</v>
      </c>
      <c r="H14" s="42"/>
      <c r="I14" s="42"/>
      <c r="J14" s="43">
        <v>1698</v>
      </c>
      <c r="K14" s="44">
        <v>4760.8</v>
      </c>
      <c r="L14" s="45">
        <v>856.5</v>
      </c>
      <c r="M14" s="67" t="e">
        <f t="shared" si="7"/>
        <v>#DIV/0!</v>
      </c>
      <c r="N14" s="46" t="e">
        <f t="shared" si="0"/>
        <v>#DIV/0!</v>
      </c>
      <c r="O14" s="69">
        <f t="shared" si="1"/>
        <v>575</v>
      </c>
      <c r="P14" s="70">
        <f t="shared" si="2"/>
        <v>1.1373692006307039</v>
      </c>
      <c r="Q14" s="46" t="e">
        <f t="shared" si="3"/>
        <v>#DIV/0!</v>
      </c>
      <c r="R14" s="46">
        <f t="shared" si="4"/>
        <v>0.50441696113074208</v>
      </c>
      <c r="S14" s="45">
        <v>12.4</v>
      </c>
      <c r="T14" s="1"/>
      <c r="U14" s="1"/>
      <c r="V14" s="1">
        <f t="shared" si="5"/>
        <v>868.9</v>
      </c>
      <c r="W14" s="1">
        <f t="shared" si="6"/>
        <v>4773.2</v>
      </c>
    </row>
    <row r="15" spans="1:23" ht="17.5" customHeight="1" x14ac:dyDescent="0.25">
      <c r="A15" s="2"/>
      <c r="B15" s="2"/>
      <c r="C15" s="41" t="s">
        <v>7</v>
      </c>
      <c r="D15" s="63">
        <v>8391.5</v>
      </c>
      <c r="E15" s="58">
        <v>10344.700000000001</v>
      </c>
      <c r="F15" s="42"/>
      <c r="G15" s="42">
        <v>8860</v>
      </c>
      <c r="H15" s="42"/>
      <c r="I15" s="42"/>
      <c r="J15" s="43">
        <v>2069.1999999999998</v>
      </c>
      <c r="K15" s="44">
        <v>10520.9</v>
      </c>
      <c r="L15" s="45">
        <v>1529</v>
      </c>
      <c r="M15" s="67" t="e">
        <f t="shared" si="7"/>
        <v>#DIV/0!</v>
      </c>
      <c r="N15" s="46" t="e">
        <f t="shared" si="0"/>
        <v>#DIV/0!</v>
      </c>
      <c r="O15" s="69">
        <f t="shared" si="1"/>
        <v>176.19999999999891</v>
      </c>
      <c r="P15" s="70">
        <f t="shared" si="2"/>
        <v>1.017032876738813</v>
      </c>
      <c r="Q15" s="46" t="e">
        <f t="shared" si="3"/>
        <v>#DIV/0!</v>
      </c>
      <c r="R15" s="46">
        <f t="shared" si="4"/>
        <v>0.73893292093562735</v>
      </c>
      <c r="S15" s="45">
        <v>2.6</v>
      </c>
      <c r="T15" s="1"/>
      <c r="U15" s="1"/>
      <c r="V15" s="1">
        <f t="shared" si="5"/>
        <v>1531.6</v>
      </c>
      <c r="W15" s="1">
        <f t="shared" si="6"/>
        <v>10523.5</v>
      </c>
    </row>
    <row r="16" spans="1:23" ht="28.2" customHeight="1" x14ac:dyDescent="0.25">
      <c r="A16" s="2"/>
      <c r="B16" s="2"/>
      <c r="C16" s="35" t="s">
        <v>9</v>
      </c>
      <c r="D16" s="65">
        <f>D8+D9+D10+D11+D12+D13+D14+D15</f>
        <v>64138.200000000004</v>
      </c>
      <c r="E16" s="37">
        <f t="shared" ref="E16:J16" si="8">E8+E9+E10+E11+E12+E13+E14+E15</f>
        <v>82989.8</v>
      </c>
      <c r="F16" s="37">
        <f t="shared" si="8"/>
        <v>0</v>
      </c>
      <c r="G16" s="37">
        <f t="shared" si="8"/>
        <v>51662.2</v>
      </c>
      <c r="H16" s="37">
        <f t="shared" si="8"/>
        <v>0</v>
      </c>
      <c r="I16" s="37">
        <f t="shared" si="8"/>
        <v>0</v>
      </c>
      <c r="J16" s="37">
        <f t="shared" si="8"/>
        <v>17262.2</v>
      </c>
      <c r="K16" s="48">
        <f>K8+K9+K10+K11+K12+K13+K14+K15</f>
        <v>91747.199999999997</v>
      </c>
      <c r="L16" s="48">
        <f t="shared" ref="L16" si="9">L8+L9+L10+L11+L12+L13+L14+L15</f>
        <v>13983.3</v>
      </c>
      <c r="M16" s="66" t="e">
        <f t="shared" si="7"/>
        <v>#DIV/0!</v>
      </c>
      <c r="N16" s="40" t="e">
        <f>K16/H16</f>
        <v>#DIV/0!</v>
      </c>
      <c r="O16" s="68">
        <f t="shared" si="1"/>
        <v>8757.3999999999942</v>
      </c>
      <c r="P16" s="40">
        <f>K16/E16</f>
        <v>1.1055238113599501</v>
      </c>
      <c r="Q16" s="40" t="e">
        <f t="shared" si="3"/>
        <v>#DIV/0!</v>
      </c>
      <c r="R16" s="40">
        <f t="shared" si="4"/>
        <v>0.8100531797800975</v>
      </c>
      <c r="S16" s="49">
        <f>S8+S9+S10+S11+S12+S13+S14+S15</f>
        <v>945.6</v>
      </c>
      <c r="T16" s="1"/>
      <c r="V16" s="1">
        <f t="shared" si="5"/>
        <v>14928.9</v>
      </c>
      <c r="W16" s="1">
        <f t="shared" si="6"/>
        <v>92692.800000000003</v>
      </c>
    </row>
    <row r="17" spans="1:23" ht="17.5" customHeight="1" x14ac:dyDescent="0.25">
      <c r="A17" s="2"/>
      <c r="B17" s="2"/>
      <c r="C17" s="35" t="s">
        <v>8</v>
      </c>
      <c r="D17" s="57">
        <v>144436.4</v>
      </c>
      <c r="E17" s="37">
        <f t="shared" ref="E17:L17" si="10">E7+E16</f>
        <v>183880.6</v>
      </c>
      <c r="F17" s="37">
        <f>F7+F16</f>
        <v>0</v>
      </c>
      <c r="G17" s="37">
        <f t="shared" ref="G17:I17" si="11">G7+G16</f>
        <v>75695.899999999994</v>
      </c>
      <c r="H17" s="37">
        <f t="shared" si="11"/>
        <v>0</v>
      </c>
      <c r="I17" s="37">
        <f t="shared" si="11"/>
        <v>0</v>
      </c>
      <c r="J17" s="37">
        <f t="shared" si="10"/>
        <v>34264.199999999997</v>
      </c>
      <c r="K17" s="48">
        <f t="shared" si="10"/>
        <v>198310.3</v>
      </c>
      <c r="L17" s="48">
        <f t="shared" si="10"/>
        <v>24390.6</v>
      </c>
      <c r="M17" s="66" t="e">
        <f t="shared" si="7"/>
        <v>#DIV/0!</v>
      </c>
      <c r="N17" s="40" t="e">
        <f>K17/H17</f>
        <v>#DIV/0!</v>
      </c>
      <c r="O17" s="68">
        <f t="shared" si="1"/>
        <v>14429.699999999983</v>
      </c>
      <c r="P17" s="40">
        <f>K17/E17</f>
        <v>1.0784732048949155</v>
      </c>
      <c r="Q17" s="40" t="e">
        <f t="shared" si="3"/>
        <v>#DIV/0!</v>
      </c>
      <c r="R17" s="40">
        <f t="shared" si="4"/>
        <v>0.71183917908487582</v>
      </c>
      <c r="S17" s="50">
        <f>S16+S7</f>
        <v>2674.8</v>
      </c>
      <c r="T17" s="1"/>
      <c r="V17" s="1">
        <f t="shared" si="5"/>
        <v>27065.399999999998</v>
      </c>
      <c r="W17" s="1">
        <f t="shared" si="6"/>
        <v>200985.09999999998</v>
      </c>
    </row>
    <row r="18" spans="1:23" ht="7.5" hidden="1" customHeight="1" x14ac:dyDescent="0.25">
      <c r="A18" s="2"/>
      <c r="B18" s="2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</row>
    <row r="19" spans="1:23" s="3" customFormat="1" ht="21.25" customHeight="1" x14ac:dyDescent="0.25">
      <c r="A19" s="2"/>
      <c r="B19" s="2"/>
      <c r="C19" s="129"/>
      <c r="D19" s="129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</row>
    <row r="20" spans="1:23" ht="39.25" customHeight="1" x14ac:dyDescent="0.3">
      <c r="A20" s="2"/>
      <c r="B20" s="2"/>
      <c r="C20" s="55" t="s">
        <v>24</v>
      </c>
      <c r="D20" s="55"/>
      <c r="E20" s="55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137" t="s">
        <v>19</v>
      </c>
      <c r="S20" s="137"/>
    </row>
    <row r="21" spans="1:23" ht="14.95" customHeight="1" x14ac:dyDescent="0.25">
      <c r="A21" s="2"/>
      <c r="B21" s="2"/>
      <c r="C21" s="51" t="s">
        <v>13</v>
      </c>
      <c r="D21" s="51"/>
      <c r="E21" s="52"/>
      <c r="F21" s="52"/>
      <c r="G21" s="52"/>
      <c r="H21" s="52"/>
      <c r="I21" s="52"/>
      <c r="J21" s="53"/>
      <c r="K21" s="53"/>
      <c r="L21" s="53"/>
      <c r="M21" s="53"/>
      <c r="N21" s="53"/>
      <c r="O21" s="53"/>
      <c r="P21" s="53"/>
      <c r="Q21" s="53"/>
      <c r="R21" s="53"/>
      <c r="S21" s="53"/>
    </row>
    <row r="22" spans="1:23" ht="12.6" customHeight="1" x14ac:dyDescent="0.25">
      <c r="A22" s="2"/>
      <c r="B22" s="2"/>
      <c r="C22" s="51">
        <v>26494</v>
      </c>
      <c r="D22" s="51"/>
      <c r="E22" s="52"/>
      <c r="F22" s="52"/>
      <c r="G22" s="52"/>
      <c r="H22" s="52"/>
      <c r="I22" s="52"/>
      <c r="J22" s="53"/>
      <c r="K22" s="53"/>
      <c r="L22" s="53"/>
      <c r="M22" s="53"/>
      <c r="N22" s="53"/>
      <c r="O22" s="53"/>
      <c r="P22" s="53"/>
      <c r="Q22" s="53"/>
      <c r="R22" s="53"/>
      <c r="S22" s="53"/>
    </row>
    <row r="27" spans="1:23" x14ac:dyDescent="0.2">
      <c r="U27" s="3"/>
    </row>
    <row r="28" spans="1:23" x14ac:dyDescent="0.2">
      <c r="U28" s="3"/>
    </row>
  </sheetData>
  <mergeCells count="23">
    <mergeCell ref="E1:R1"/>
    <mergeCell ref="C2:S2"/>
    <mergeCell ref="C3:S3"/>
    <mergeCell ref="E4:E6"/>
    <mergeCell ref="S4:S6"/>
    <mergeCell ref="K4:K6"/>
    <mergeCell ref="J4:J6"/>
    <mergeCell ref="F4:F6"/>
    <mergeCell ref="G4:G6"/>
    <mergeCell ref="C4:C6"/>
    <mergeCell ref="H4:H6"/>
    <mergeCell ref="L4:L6"/>
    <mergeCell ref="Q4:Q6"/>
    <mergeCell ref="D4:D6"/>
    <mergeCell ref="I4:I6"/>
    <mergeCell ref="M4:M6"/>
    <mergeCell ref="R20:S20"/>
    <mergeCell ref="N4:N6"/>
    <mergeCell ref="R4:R6"/>
    <mergeCell ref="C18:S18"/>
    <mergeCell ref="C19:S19"/>
    <mergeCell ref="P4:P6"/>
    <mergeCell ref="O4:O6"/>
  </mergeCells>
  <phoneticPr fontId="1" type="noConversion"/>
  <pageMargins left="0.70866141732283472" right="0.39370078740157483" top="0.74803149606299213" bottom="0.74803149606299213" header="0.31496062992125984" footer="0.31496062992125984"/>
  <pageSetup paperSize="9" scale="9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январь2023</vt:lpstr>
      <vt:lpstr>апрель2023</vt:lpstr>
      <vt:lpstr>Март2020</vt:lpstr>
      <vt:lpstr>апрель 2021</vt:lpstr>
      <vt:lpstr>'апрель 2021'!Область_печати</vt:lpstr>
      <vt:lpstr>апрель2023!Область_печати</vt:lpstr>
      <vt:lpstr>Март2020!Область_печати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Ивановна</cp:lastModifiedBy>
  <cp:lastPrinted>2024-08-08T05:40:43Z</cp:lastPrinted>
  <dcterms:created xsi:type="dcterms:W3CDTF">2008-03-05T11:44:42Z</dcterms:created>
  <dcterms:modified xsi:type="dcterms:W3CDTF">2024-08-08T06:17:59Z</dcterms:modified>
</cp:coreProperties>
</file>